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tterburypropertyza-my.sharepoint.com/personal/kaylene_atterbury_co_za/Documents/Desktop/Kaylene/Space mailer/2026 Space Mailers/Aug 2026/"/>
    </mc:Choice>
  </mc:AlternateContent>
  <xr:revisionPtr revIDLastSave="606" documentId="8_{CBB67EF0-2103-4286-81CC-745516BA4A31}" xr6:coauthVersionLast="47" xr6:coauthVersionMax="47" xr10:uidLastSave="{07F80AA1-CC59-4528-99D1-074D213279B8}"/>
  <bookViews>
    <workbookView xWindow="-28920" yWindow="-105" windowWidth="29040" windowHeight="15720" activeTab="1" xr2:uid="{80508C0C-E906-49C9-A375-9ED413B851E4}"/>
  </bookViews>
  <sheets>
    <sheet name="Gauteng Retail" sheetId="2" r:id="rId1"/>
    <sheet name="Gauteng Commercial" sheetId="1" r:id="rId2"/>
    <sheet name="Western Cape Commercial" sheetId="9" r:id="rId3"/>
    <sheet name="Western Cape Industrial" sheetId="5" r:id="rId4"/>
    <sheet name="Gauteng Industrial" sheetId="3" r:id="rId5"/>
    <sheet name="Gauteng Specialised" sheetId="8" r:id="rId6"/>
    <sheet name="Mozambique Retail" sheetId="7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9" l="1"/>
  <c r="D26" i="3" l="1"/>
  <c r="D25" i="3"/>
  <c r="D24" i="3"/>
  <c r="D18" i="3"/>
  <c r="D17" i="3"/>
  <c r="D16" i="3"/>
  <c r="D15" i="3"/>
  <c r="D14" i="3"/>
  <c r="D13" i="3"/>
  <c r="D12" i="3"/>
  <c r="D6" i="3"/>
  <c r="D5" i="3"/>
  <c r="J7" i="1"/>
  <c r="J13" i="1"/>
  <c r="D5" i="5"/>
  <c r="D6" i="5"/>
  <c r="D4" i="5"/>
  <c r="J4" i="1"/>
  <c r="J12" i="1" l="1"/>
  <c r="J8" i="1"/>
  <c r="J6" i="1"/>
  <c r="E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tc={5CEFD6B2-5127-4C0F-8623-91777C9835AD}</author>
  </authors>
  <commentList>
    <comment ref="B15" authorId="0" shapeId="0" xr:uid="{5CEFD6B2-5127-4C0F-8623-91777C9835AD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@Kaylene Markley ek het hierdie verander in Village na nuwe perseel wat beskikbaar is </t>
      </text>
    </comment>
  </commentList>
</comments>
</file>

<file path=xl/sharedStrings.xml><?xml version="1.0" encoding="utf-8"?>
<sst xmlns="http://schemas.openxmlformats.org/spreadsheetml/2006/main" count="364" uniqueCount="170">
  <si>
    <t>August 2026</t>
  </si>
  <si>
    <t>Building</t>
  </si>
  <si>
    <t>Address</t>
  </si>
  <si>
    <t>Vacant GLA available</t>
  </si>
  <si>
    <t>Detail</t>
  </si>
  <si>
    <t>Sqm</t>
  </si>
  <si>
    <t>Notes</t>
  </si>
  <si>
    <t>Contact</t>
  </si>
  <si>
    <t>Brochure Download</t>
  </si>
  <si>
    <t>Newtown Junction</t>
  </si>
  <si>
    <t>Johannesburg CBD</t>
  </si>
  <si>
    <t>Ground Floor</t>
  </si>
  <si>
    <t>Shop 112</t>
  </si>
  <si>
    <t>Available immediately - next to Shoprite</t>
  </si>
  <si>
    <t>Danie de Beer</t>
  </si>
  <si>
    <t>Newtown Precinct</t>
  </si>
  <si>
    <t>Shop 136a</t>
  </si>
  <si>
    <t>Available immediately - suitable for storage</t>
  </si>
  <si>
    <t>Shop 138</t>
  </si>
  <si>
    <t>±1000</t>
  </si>
  <si>
    <t>New SARS (1495m² taken). Balance available by negotiation. Contact Johan Roets on (012) 471 1600</t>
  </si>
  <si>
    <t>danie@atterbury.co.za</t>
  </si>
  <si>
    <t>Shop 155</t>
  </si>
  <si>
    <t>Available immediately - suitable for a restaurant/take-away</t>
  </si>
  <si>
    <t>Shop 197</t>
  </si>
  <si>
    <t>Available immediately</t>
  </si>
  <si>
    <t>Exterior (stand-alone)</t>
  </si>
  <si>
    <t>Possible Restaurant/Bar</t>
  </si>
  <si>
    <t>82,5</t>
  </si>
  <si>
    <t>Talis House</t>
  </si>
  <si>
    <t>Marshall Town Johannesburg</t>
  </si>
  <si>
    <t>Unit 1</t>
  </si>
  <si>
    <t>Talis_House.pdf</t>
  </si>
  <si>
    <t>Unit 2</t>
  </si>
  <si>
    <t>Unit 3</t>
  </si>
  <si>
    <t>079 505 0277</t>
  </si>
  <si>
    <t>* All rates are quoted Excl Vat</t>
  </si>
  <si>
    <t>Office GLA</t>
  </si>
  <si>
    <t>Balcony GLA</t>
  </si>
  <si>
    <t>Parking</t>
  </si>
  <si>
    <t>Net Rental</t>
  </si>
  <si>
    <t>Balcony Rental</t>
  </si>
  <si>
    <t>Operating cost</t>
  </si>
  <si>
    <t>Rates &amp; Taxes (est)</t>
  </si>
  <si>
    <t>Gross Rental (Excl balcony and parking)</t>
  </si>
  <si>
    <t>Basement Parking - R/bay</t>
  </si>
  <si>
    <t>Open Parking - R/bay</t>
  </si>
  <si>
    <t>Office fit-out</t>
  </si>
  <si>
    <t>Commencement 
Date</t>
  </si>
  <si>
    <t>Riverwalk Office Park</t>
  </si>
  <si>
    <t>C/o Matroosberg and Garsfontein Rd, Ashlea Gardens, Pta</t>
  </si>
  <si>
    <t>Available</t>
  </si>
  <si>
    <t xml:space="preserve">Zandri Wells </t>
  </si>
  <si>
    <t>Commercial Building</t>
  </si>
  <si>
    <t>- GF South</t>
  </si>
  <si>
    <t>Box contains carpets, ceilings, partitioning &amp; wall finishes.</t>
  </si>
  <si>
    <t>Zandri@atterbury.co.za</t>
  </si>
  <si>
    <t>Newtown Majestic</t>
  </si>
  <si>
    <t>Majestic Building, 141 Lilian Ngoyi Street, Cnr Mariam Makeba, Newtown, Jhb</t>
  </si>
  <si>
    <t>Mixed use precinct</t>
  </si>
  <si>
    <t>Commercial</t>
  </si>
  <si>
    <t>Office -  Ground Floor</t>
  </si>
  <si>
    <t>White box</t>
  </si>
  <si>
    <t>Office - First Floor</t>
  </si>
  <si>
    <t>Restaurant/Coffee Shop</t>
  </si>
  <si>
    <t>Retail - Ground Floor</t>
  </si>
  <si>
    <t xml:space="preserve">White box </t>
  </si>
  <si>
    <t>Towers Main</t>
  </si>
  <si>
    <t>160 Main Street,</t>
  </si>
  <si>
    <t xml:space="preserve">Existing high end interior fit out including carpets, ceilings, partitions and wall finishes. </t>
  </si>
  <si>
    <t>Mixed use in the centre of the ABSA precinct in Johannesburg CBD</t>
  </si>
  <si>
    <t>Johannesburg, CBD</t>
  </si>
  <si>
    <t>10 000</t>
  </si>
  <si>
    <t>-</t>
  </si>
  <si>
    <t>211 bays</t>
  </si>
  <si>
    <t xml:space="preserve">Club One </t>
  </si>
  <si>
    <t>Pinaster Ave &amp; Deli St, Hazelwood, Pretoria, 0081</t>
  </si>
  <si>
    <t>+- 30 bays</t>
  </si>
  <si>
    <t>n/a</t>
  </si>
  <si>
    <t>TI allowance negotiable</t>
  </si>
  <si>
    <t>01/12/2025</t>
  </si>
  <si>
    <t>Zandri Wells</t>
  </si>
  <si>
    <t>Old East Precinct</t>
  </si>
  <si>
    <t>+- 6 bays</t>
  </si>
  <si>
    <t>zandri@atterbury.co.za</t>
  </si>
  <si>
    <t xml:space="preserve">
</t>
  </si>
  <si>
    <t xml:space="preserve">Village </t>
  </si>
  <si>
    <t>68 Oaktree Avenue , Hazelwood, Pretoria ,0081</t>
  </si>
  <si>
    <t> </t>
  </si>
  <si>
    <t>La Gratitude</t>
  </si>
  <si>
    <t>95 Dorp Street, Stellenbosch</t>
  </si>
  <si>
    <t>Immediately</t>
  </si>
  <si>
    <t>Nikki van Niekerk</t>
  </si>
  <si>
    <t>083-755-2877</t>
  </si>
  <si>
    <t>Project</t>
  </si>
  <si>
    <t>Land Area - SQM</t>
  </si>
  <si>
    <t>Developable GLA</t>
  </si>
  <si>
    <t>King Air Industria</t>
  </si>
  <si>
    <t>Airport Industria, CT</t>
  </si>
  <si>
    <t>72ha total development</t>
  </si>
  <si>
    <t>Based on 0.5 bulk, 
can be increased</t>
  </si>
  <si>
    <t>Lease option preferred</t>
  </si>
  <si>
    <t>Gerrit van den Berg</t>
  </si>
  <si>
    <t>King-Air-Industrial-Park</t>
  </si>
  <si>
    <t>- Site N1</t>
  </si>
  <si>
    <t>Turnkey and JV option will be considered 
for specific users</t>
  </si>
  <si>
    <t>gerrit@atterbury.co.za</t>
  </si>
  <si>
    <t>- Site W3</t>
  </si>
  <si>
    <t>-Site S7</t>
  </si>
  <si>
    <t>* Sites can be subdivided</t>
  </si>
  <si>
    <t>Richmond Park</t>
  </si>
  <si>
    <t>N7/Plattekloof Road, 
Milnerton, CT</t>
  </si>
  <si>
    <t>Refer to sites in white on Masterplan</t>
  </si>
  <si>
    <t xml:space="preserve">Lease options only </t>
  </si>
  <si>
    <t>Richmond-Park</t>
  </si>
  <si>
    <t>- Site W5</t>
  </si>
  <si>
    <t>- Site C1</t>
  </si>
  <si>
    <t>- Site E2</t>
  </si>
  <si>
    <t>- Site N2</t>
  </si>
  <si>
    <t>Randport Industrial Park vacant land</t>
  </si>
  <si>
    <t>Land sales, Lease options, Turnkey sales</t>
  </si>
  <si>
    <t>Derrick Pautz</t>
  </si>
  <si>
    <t>Randport Industrial Park</t>
  </si>
  <si>
    <t>derrick@atterbury.co.za</t>
  </si>
  <si>
    <t>- Site 7</t>
  </si>
  <si>
    <t>Portion 3 of Erf 62, Gosforthpark</t>
  </si>
  <si>
    <t>082 820 8704</t>
  </si>
  <si>
    <t>- Site 12</t>
  </si>
  <si>
    <t>Portion 6 of Erf 61, Gosforthpark</t>
  </si>
  <si>
    <t>Warehouse Area</t>
  </si>
  <si>
    <t>Office / Mezzanine Area</t>
  </si>
  <si>
    <t>Castle Gate Business Park</t>
  </si>
  <si>
    <t>Ruan van Rooyen</t>
  </si>
  <si>
    <t>Castle-Gate-Business-Park</t>
  </si>
  <si>
    <t>Portion 5 of Erf 1, Erasmuspark</t>
  </si>
  <si>
    <t>Lease only</t>
  </si>
  <si>
    <t>ruanvr@atterbury.co.za</t>
  </si>
  <si>
    <t>082 687 0322</t>
  </si>
  <si>
    <t>Unit 4</t>
  </si>
  <si>
    <t>Unit 5</t>
  </si>
  <si>
    <t>Unit 6</t>
  </si>
  <si>
    <t>Unit 7</t>
  </si>
  <si>
    <t>Randport Business Units Phase 2</t>
  </si>
  <si>
    <t>Randport-Business-Park</t>
  </si>
  <si>
    <t>Unit A</t>
  </si>
  <si>
    <t>Portion 7 of Erf 61, Gosforth Park Ext. 5</t>
  </si>
  <si>
    <t>Unit B</t>
  </si>
  <si>
    <t>Unit C</t>
  </si>
  <si>
    <t>Office GBA</t>
  </si>
  <si>
    <t>Parking 
Bays</t>
  </si>
  <si>
    <t>Operating Cost</t>
  </si>
  <si>
    <t>Rates &amp; Taxes</t>
  </si>
  <si>
    <t>Commencement Date</t>
  </si>
  <si>
    <t>Newtown 
Motor Dealership</t>
  </si>
  <si>
    <t>93 Carr Street, Newtown,
Johannesburg</t>
  </si>
  <si>
    <t>Immediate</t>
  </si>
  <si>
    <t>Tripnet Lease</t>
  </si>
  <si>
    <t>Newtown-Dealership</t>
  </si>
  <si>
    <t>Cell: 079 505 0277</t>
  </si>
  <si>
    <t xml:space="preserve">To Let / For sale </t>
  </si>
  <si>
    <t>Pemba Shopping</t>
  </si>
  <si>
    <t>Avenida da Marginal, Wimbe, 
Pemba, Mozambique</t>
  </si>
  <si>
    <t xml:space="preserve">Ground Floor </t>
  </si>
  <si>
    <t>Shop 9</t>
  </si>
  <si>
    <t>Available Immediately</t>
  </si>
  <si>
    <t>Pemba Shopping Centre June 2026</t>
  </si>
  <si>
    <t>Shop 31</t>
  </si>
  <si>
    <t>nikki@atterbury.co.za</t>
  </si>
  <si>
    <t>Shop 33</t>
  </si>
  <si>
    <t>083 855 2877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</si>
</sst>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R&quot;#,##0;[Red]\-&quot;R&quot;#,##0"/>
    <numFmt numFmtId="41" formatCode="_-* #,##0_-;\-* #,##0_-;_-* &quot;-&quot;_-;_-@_-"/>
    <numFmt numFmtId="44" formatCode="_-&quot;R&quot;* #,##0.00_-;\-&quot;R&quot;* #,##0.00_-;_-&quot;R&quot;* &quot;-&quot;??_-;_-@_-"/>
    <numFmt numFmtId="43" formatCode="_-* #,##0.00_-;\-* #,##0.00_-;_-* &quot;-&quot;??_-;_-@_-"/>
    <numFmt numFmtId="164" formatCode="_(* #,##0_);_(* \(#,##0\);_(* &quot;-&quot;??_);_(@_)"/>
    <numFmt numFmtId="165" formatCode="[$-F800]dddd\,\ mmmm\ dd\,\ yyyy"/>
    <numFmt numFmtId="166" formatCode="_-* #,##0_-;\-* #,##0_-;_-* &quot;-&quot;??_-;_-@_-"/>
  </numFmts>
  <fonts count="16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20"/>
      <color rgb="FF0A3E64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sz val="12"/>
      <color rgb="FF000000"/>
      <name val="Aptos Narrow"/>
      <family val="2"/>
    </font>
    <font>
      <sz val="8"/>
      <name val="Aptos Narrow"/>
      <family val="2"/>
      <scheme val="minor"/>
    </font>
    <font>
      <u/>
      <sz val="12"/>
      <color rgb="FF467886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0A3E64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</fills>
  <borders count="57">
    <border>
      <left/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231">
    <xf numFmtId="0" fontId="0" fillId="0" borderId="0" xfId="0"/>
    <xf numFmtId="0" fontId="6" fillId="2" borderId="1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6" fillId="2" borderId="3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wrapText="1"/>
    </xf>
    <xf numFmtId="0" fontId="6" fillId="2" borderId="0" xfId="0" applyFont="1" applyFill="1" applyAlignment="1">
      <alignment wrapText="1"/>
    </xf>
    <xf numFmtId="0" fontId="0" fillId="0" borderId="0" xfId="0" applyAlignment="1">
      <alignment horizontal="left" vertical="top"/>
    </xf>
    <xf numFmtId="0" fontId="3" fillId="0" borderId="0" xfId="3" applyBorder="1"/>
    <xf numFmtId="0" fontId="4" fillId="0" borderId="5" xfId="0" applyFont="1" applyBorder="1"/>
    <xf numFmtId="0" fontId="4" fillId="0" borderId="6" xfId="0" applyFont="1" applyBorder="1"/>
    <xf numFmtId="0" fontId="6" fillId="2" borderId="0" xfId="0" applyFont="1" applyFill="1" applyAlignment="1">
      <alignment horizontal="left" vertical="center" wrapText="1"/>
    </xf>
    <xf numFmtId="0" fontId="4" fillId="0" borderId="5" xfId="0" applyFont="1" applyBorder="1" applyAlignment="1">
      <alignment vertical="center"/>
    </xf>
    <xf numFmtId="0" fontId="4" fillId="0" borderId="5" xfId="0" quotePrefix="1" applyFont="1" applyBorder="1"/>
    <xf numFmtId="0" fontId="9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7" xfId="0" applyFont="1" applyBorder="1" applyAlignment="1">
      <alignment horizontal="left"/>
    </xf>
    <xf numFmtId="0" fontId="7" fillId="0" borderId="0" xfId="0" applyFont="1"/>
    <xf numFmtId="0" fontId="5" fillId="0" borderId="6" xfId="3" applyFont="1" applyBorder="1"/>
    <xf numFmtId="0" fontId="10" fillId="0" borderId="5" xfId="0" applyFont="1" applyBorder="1"/>
    <xf numFmtId="0" fontId="10" fillId="0" borderId="10" xfId="0" applyFont="1" applyBorder="1"/>
    <xf numFmtId="0" fontId="10" fillId="0" borderId="10" xfId="0" applyFont="1" applyBorder="1" applyAlignment="1">
      <alignment vertical="center"/>
    </xf>
    <xf numFmtId="0" fontId="10" fillId="0" borderId="6" xfId="0" quotePrefix="1" applyFont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0" fontId="5" fillId="3" borderId="8" xfId="3" applyFont="1" applyFill="1" applyBorder="1" applyAlignment="1"/>
    <xf numFmtId="0" fontId="9" fillId="0" borderId="5" xfId="0" applyFont="1" applyBorder="1" applyAlignment="1">
      <alignment vertical="center"/>
    </xf>
    <xf numFmtId="0" fontId="10" fillId="0" borderId="10" xfId="0" applyFont="1" applyBorder="1" applyAlignment="1">
      <alignment vertical="center" wrapText="1"/>
    </xf>
    <xf numFmtId="0" fontId="10" fillId="0" borderId="6" xfId="0" quotePrefix="1" applyFont="1" applyBorder="1"/>
    <xf numFmtId="0" fontId="10" fillId="0" borderId="8" xfId="0" applyFont="1" applyBorder="1"/>
    <xf numFmtId="0" fontId="10" fillId="0" borderId="7" xfId="0" quotePrefix="1" applyFont="1" applyBorder="1"/>
    <xf numFmtId="0" fontId="10" fillId="0" borderId="9" xfId="0" applyFont="1" applyBorder="1"/>
    <xf numFmtId="0" fontId="10" fillId="0" borderId="10" xfId="0" applyFont="1" applyBorder="1" applyAlignment="1">
      <alignment wrapText="1"/>
    </xf>
    <xf numFmtId="166" fontId="10" fillId="0" borderId="8" xfId="1" applyNumberFormat="1" applyFont="1" applyBorder="1" applyAlignment="1"/>
    <xf numFmtId="166" fontId="10" fillId="0" borderId="9" xfId="1" applyNumberFormat="1" applyFont="1" applyBorder="1" applyAlignment="1"/>
    <xf numFmtId="166" fontId="10" fillId="0" borderId="8" xfId="1" applyNumberFormat="1" applyFont="1" applyBorder="1" applyAlignment="1">
      <alignment wrapText="1"/>
    </xf>
    <xf numFmtId="166" fontId="10" fillId="0" borderId="9" xfId="1" applyNumberFormat="1" applyFont="1" applyBorder="1" applyAlignment="1">
      <alignment wrapText="1"/>
    </xf>
    <xf numFmtId="0" fontId="10" fillId="0" borderId="0" xfId="0" quotePrefix="1" applyFont="1"/>
    <xf numFmtId="0" fontId="10" fillId="0" borderId="0" xfId="0" applyFont="1"/>
    <xf numFmtId="166" fontId="10" fillId="0" borderId="0" xfId="1" applyNumberFormat="1" applyFont="1" applyBorder="1" applyAlignment="1">
      <alignment wrapText="1"/>
    </xf>
    <xf numFmtId="166" fontId="10" fillId="0" borderId="0" xfId="1" applyNumberFormat="1" applyFont="1" applyBorder="1" applyAlignment="1"/>
    <xf numFmtId="0" fontId="3" fillId="0" borderId="6" xfId="3" applyBorder="1"/>
    <xf numFmtId="0" fontId="0" fillId="0" borderId="5" xfId="0" applyBorder="1"/>
    <xf numFmtId="0" fontId="5" fillId="0" borderId="6" xfId="3" applyFont="1" applyBorder="1" applyAlignment="1">
      <alignment vertical="center"/>
    </xf>
    <xf numFmtId="0" fontId="3" fillId="4" borderId="8" xfId="3" applyFill="1" applyBorder="1"/>
    <xf numFmtId="0" fontId="6" fillId="2" borderId="23" xfId="0" applyFont="1" applyFill="1" applyBorder="1" applyAlignment="1">
      <alignment wrapText="1"/>
    </xf>
    <xf numFmtId="0" fontId="6" fillId="2" borderId="24" xfId="0" applyFont="1" applyFill="1" applyBorder="1" applyAlignment="1">
      <alignment wrapText="1"/>
    </xf>
    <xf numFmtId="0" fontId="6" fillId="2" borderId="25" xfId="0" applyFont="1" applyFill="1" applyBorder="1" applyAlignment="1">
      <alignment horizontal="left" wrapText="1"/>
    </xf>
    <xf numFmtId="0" fontId="6" fillId="2" borderId="26" xfId="0" applyFont="1" applyFill="1" applyBorder="1" applyAlignment="1">
      <alignment wrapText="1"/>
    </xf>
    <xf numFmtId="0" fontId="6" fillId="2" borderId="27" xfId="0" applyFont="1" applyFill="1" applyBorder="1" applyAlignment="1">
      <alignment wrapText="1"/>
    </xf>
    <xf numFmtId="0" fontId="6" fillId="2" borderId="28" xfId="0" applyFont="1" applyFill="1" applyBorder="1" applyAlignment="1">
      <alignment wrapText="1"/>
    </xf>
    <xf numFmtId="0" fontId="4" fillId="0" borderId="29" xfId="0" applyFont="1" applyBorder="1" applyAlignment="1">
      <alignment wrapText="1"/>
    </xf>
    <xf numFmtId="0" fontId="5" fillId="0" borderId="18" xfId="3" applyFont="1" applyBorder="1"/>
    <xf numFmtId="0" fontId="4" fillId="4" borderId="33" xfId="0" applyFont="1" applyFill="1" applyBorder="1"/>
    <xf numFmtId="0" fontId="4" fillId="4" borderId="31" xfId="0" applyFont="1" applyFill="1" applyBorder="1"/>
    <xf numFmtId="0" fontId="10" fillId="4" borderId="14" xfId="0" applyFont="1" applyFill="1" applyBorder="1"/>
    <xf numFmtId="0" fontId="10" fillId="4" borderId="14" xfId="0" applyFont="1" applyFill="1" applyBorder="1" applyAlignment="1">
      <alignment horizontal="left"/>
    </xf>
    <xf numFmtId="0" fontId="10" fillId="4" borderId="14" xfId="0" applyFont="1" applyFill="1" applyBorder="1" applyAlignment="1">
      <alignment horizontal="left" wrapText="1"/>
    </xf>
    <xf numFmtId="0" fontId="10" fillId="4" borderId="19" xfId="0" applyFont="1" applyFill="1" applyBorder="1"/>
    <xf numFmtId="0" fontId="10" fillId="4" borderId="19" xfId="0" applyFont="1" applyFill="1" applyBorder="1" applyAlignment="1">
      <alignment horizontal="left"/>
    </xf>
    <xf numFmtId="0" fontId="11" fillId="0" borderId="5" xfId="0" applyFont="1" applyBorder="1"/>
    <xf numFmtId="0" fontId="12" fillId="0" borderId="10" xfId="0" applyFont="1" applyBorder="1" applyAlignment="1">
      <alignment wrapText="1"/>
    </xf>
    <xf numFmtId="0" fontId="12" fillId="0" borderId="10" xfId="0" applyFont="1" applyBorder="1"/>
    <xf numFmtId="0" fontId="13" fillId="0" borderId="10" xfId="0" applyFont="1" applyBorder="1"/>
    <xf numFmtId="3" fontId="10" fillId="0" borderId="8" xfId="0" applyNumberFormat="1" applyFont="1" applyBorder="1" applyAlignment="1">
      <alignment vertical="center" wrapText="1"/>
    </xf>
    <xf numFmtId="0" fontId="5" fillId="0" borderId="36" xfId="3" applyFont="1" applyBorder="1"/>
    <xf numFmtId="0" fontId="10" fillId="4" borderId="37" xfId="0" applyFont="1" applyFill="1" applyBorder="1"/>
    <xf numFmtId="0" fontId="10" fillId="4" borderId="37" xfId="0" applyFont="1" applyFill="1" applyBorder="1" applyAlignment="1">
      <alignment horizontal="left"/>
    </xf>
    <xf numFmtId="0" fontId="10" fillId="4" borderId="37" xfId="0" applyFont="1" applyFill="1" applyBorder="1" applyAlignment="1">
      <alignment horizontal="left" wrapText="1"/>
    </xf>
    <xf numFmtId="0" fontId="1" fillId="0" borderId="6" xfId="0" quotePrefix="1" applyFont="1" applyBorder="1"/>
    <xf numFmtId="0" fontId="1" fillId="0" borderId="6" xfId="0" applyFont="1" applyBorder="1"/>
    <xf numFmtId="166" fontId="9" fillId="0" borderId="5" xfId="1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10" fillId="0" borderId="7" xfId="0" applyFont="1" applyBorder="1"/>
    <xf numFmtId="0" fontId="10" fillId="0" borderId="0" xfId="0" applyFont="1" applyAlignment="1">
      <alignment horizontal="left"/>
    </xf>
    <xf numFmtId="0" fontId="1" fillId="0" borderId="0" xfId="0" quotePrefix="1" applyFont="1"/>
    <xf numFmtId="0" fontId="1" fillId="0" borderId="7" xfId="0" quotePrefix="1" applyFont="1" applyBorder="1"/>
    <xf numFmtId="0" fontId="10" fillId="0" borderId="38" xfId="0" applyFont="1" applyBorder="1"/>
    <xf numFmtId="0" fontId="10" fillId="0" borderId="39" xfId="0" applyFont="1" applyBorder="1"/>
    <xf numFmtId="0" fontId="10" fillId="0" borderId="5" xfId="0" applyFont="1" applyBorder="1" applyAlignment="1">
      <alignment horizontal="left"/>
    </xf>
    <xf numFmtId="49" fontId="1" fillId="0" borderId="6" xfId="0" quotePrefix="1" applyNumberFormat="1" applyFont="1" applyBorder="1"/>
    <xf numFmtId="0" fontId="1" fillId="0" borderId="12" xfId="0" applyFont="1" applyBorder="1"/>
    <xf numFmtId="166" fontId="10" fillId="0" borderId="0" xfId="0" applyNumberFormat="1" applyFont="1"/>
    <xf numFmtId="0" fontId="1" fillId="0" borderId="7" xfId="0" applyFont="1" applyBorder="1"/>
    <xf numFmtId="0" fontId="10" fillId="4" borderId="19" xfId="0" applyFont="1" applyFill="1" applyBorder="1" applyAlignment="1">
      <alignment wrapText="1"/>
    </xf>
    <xf numFmtId="3" fontId="1" fillId="0" borderId="8" xfId="0" applyNumberFormat="1" applyFont="1" applyBorder="1"/>
    <xf numFmtId="0" fontId="1" fillId="0" borderId="8" xfId="0" applyFont="1" applyBorder="1"/>
    <xf numFmtId="3" fontId="1" fillId="0" borderId="8" xfId="0" quotePrefix="1" applyNumberFormat="1" applyFont="1" applyBorder="1" applyAlignment="1">
      <alignment wrapText="1"/>
    </xf>
    <xf numFmtId="0" fontId="1" fillId="0" borderId="9" xfId="0" applyFont="1" applyBorder="1"/>
    <xf numFmtId="0" fontId="1" fillId="0" borderId="6" xfId="0" applyFont="1" applyBorder="1" applyAlignment="1">
      <alignment vertical="center"/>
    </xf>
    <xf numFmtId="0" fontId="1" fillId="0" borderId="0" xfId="0" applyFont="1"/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166" fontId="1" fillId="0" borderId="6" xfId="1" applyNumberFormat="1" applyFont="1" applyBorder="1" applyAlignment="1">
      <alignment horizontal="right"/>
    </xf>
    <xf numFmtId="166" fontId="1" fillId="0" borderId="6" xfId="1" applyNumberFormat="1" applyFont="1" applyBorder="1" applyAlignment="1"/>
    <xf numFmtId="166" fontId="1" fillId="0" borderId="7" xfId="1" applyNumberFormat="1" applyFont="1" applyBorder="1" applyAlignment="1">
      <alignment horizontal="right"/>
    </xf>
    <xf numFmtId="0" fontId="4" fillId="0" borderId="6" xfId="0" quotePrefix="1" applyFont="1" applyBorder="1"/>
    <xf numFmtId="0" fontId="1" fillId="0" borderId="13" xfId="0" applyFont="1" applyBorder="1"/>
    <xf numFmtId="0" fontId="1" fillId="0" borderId="5" xfId="0" quotePrefix="1" applyFont="1" applyBorder="1"/>
    <xf numFmtId="0" fontId="1" fillId="0" borderId="11" xfId="0" applyFont="1" applyBorder="1"/>
    <xf numFmtId="166" fontId="1" fillId="0" borderId="5" xfId="1" applyNumberFormat="1" applyFont="1" applyBorder="1" applyAlignment="1">
      <alignment horizontal="right"/>
    </xf>
    <xf numFmtId="0" fontId="1" fillId="0" borderId="5" xfId="0" applyFont="1" applyBorder="1"/>
    <xf numFmtId="166" fontId="1" fillId="0" borderId="0" xfId="1" applyNumberFormat="1" applyFont="1" applyBorder="1" applyAlignment="1">
      <alignment horizontal="right"/>
    </xf>
    <xf numFmtId="0" fontId="1" fillId="4" borderId="34" xfId="0" applyFont="1" applyFill="1" applyBorder="1"/>
    <xf numFmtId="0" fontId="1" fillId="4" borderId="15" xfId="0" applyFont="1" applyFill="1" applyBorder="1" applyAlignment="1">
      <alignment horizontal="left" vertical="top"/>
    </xf>
    <xf numFmtId="0" fontId="1" fillId="4" borderId="15" xfId="0" applyFont="1" applyFill="1" applyBorder="1"/>
    <xf numFmtId="0" fontId="1" fillId="4" borderId="8" xfId="0" applyFont="1" applyFill="1" applyBorder="1" applyAlignment="1">
      <alignment vertical="center"/>
    </xf>
    <xf numFmtId="0" fontId="1" fillId="4" borderId="12" xfId="0" applyFont="1" applyFill="1" applyBorder="1"/>
    <xf numFmtId="0" fontId="1" fillId="4" borderId="14" xfId="0" applyFont="1" applyFill="1" applyBorder="1"/>
    <xf numFmtId="49" fontId="1" fillId="4" borderId="8" xfId="0" quotePrefix="1" applyNumberFormat="1" applyFont="1" applyFill="1" applyBorder="1"/>
    <xf numFmtId="0" fontId="1" fillId="4" borderId="37" xfId="0" applyFont="1" applyFill="1" applyBorder="1"/>
    <xf numFmtId="0" fontId="1" fillId="4" borderId="32" xfId="0" applyFont="1" applyFill="1" applyBorder="1"/>
    <xf numFmtId="0" fontId="1" fillId="4" borderId="35" xfId="0" applyFont="1" applyFill="1" applyBorder="1"/>
    <xf numFmtId="0" fontId="1" fillId="4" borderId="20" xfId="0" applyFont="1" applyFill="1" applyBorder="1"/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center"/>
    </xf>
    <xf numFmtId="44" fontId="1" fillId="0" borderId="5" xfId="2" applyFont="1" applyBorder="1" applyAlignment="1">
      <alignment vertical="center"/>
    </xf>
    <xf numFmtId="0" fontId="1" fillId="0" borderId="6" xfId="0" quotePrefix="1" applyFont="1" applyBorder="1" applyAlignment="1">
      <alignment vertical="center"/>
    </xf>
    <xf numFmtId="0" fontId="1" fillId="0" borderId="6" xfId="0" applyFont="1" applyBorder="1" applyAlignment="1">
      <alignment horizontal="left" vertical="center"/>
    </xf>
    <xf numFmtId="164" fontId="1" fillId="0" borderId="6" xfId="0" applyNumberFormat="1" applyFont="1" applyBorder="1" applyAlignment="1">
      <alignment vertical="center"/>
    </xf>
    <xf numFmtId="44" fontId="1" fillId="0" borderId="6" xfId="2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4" borderId="15" xfId="0" applyFont="1" applyFill="1" applyBorder="1" applyAlignment="1">
      <alignment vertical="center" wrapText="1"/>
    </xf>
    <xf numFmtId="0" fontId="1" fillId="4" borderId="15" xfId="0" applyFont="1" applyFill="1" applyBorder="1" applyAlignment="1">
      <alignment horizontal="left" wrapText="1"/>
    </xf>
    <xf numFmtId="0" fontId="1" fillId="4" borderId="15" xfId="0" applyFont="1" applyFill="1" applyBorder="1" applyAlignment="1">
      <alignment horizontal="left"/>
    </xf>
    <xf numFmtId="0" fontId="1" fillId="4" borderId="15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/>
    </xf>
    <xf numFmtId="0" fontId="1" fillId="4" borderId="17" xfId="0" applyFont="1" applyFill="1" applyBorder="1" applyAlignment="1">
      <alignment vertical="center"/>
    </xf>
    <xf numFmtId="0" fontId="1" fillId="4" borderId="14" xfId="0" applyFont="1" applyFill="1" applyBorder="1" applyAlignment="1">
      <alignment horizontal="left"/>
    </xf>
    <xf numFmtId="44" fontId="1" fillId="4" borderId="14" xfId="2" applyFont="1" applyFill="1" applyBorder="1"/>
    <xf numFmtId="0" fontId="1" fillId="4" borderId="6" xfId="0" applyFont="1" applyFill="1" applyBorder="1"/>
    <xf numFmtId="0" fontId="1" fillId="4" borderId="37" xfId="0" applyFont="1" applyFill="1" applyBorder="1" applyAlignment="1">
      <alignment horizontal="left"/>
    </xf>
    <xf numFmtId="44" fontId="1" fillId="4" borderId="37" xfId="2" applyFont="1" applyFill="1" applyBorder="1"/>
    <xf numFmtId="0" fontId="1" fillId="4" borderId="19" xfId="0" applyFont="1" applyFill="1" applyBorder="1"/>
    <xf numFmtId="0" fontId="1" fillId="4" borderId="19" xfId="0" applyFont="1" applyFill="1" applyBorder="1" applyAlignment="1">
      <alignment horizontal="left"/>
    </xf>
    <xf numFmtId="44" fontId="1" fillId="4" borderId="19" xfId="2" applyFont="1" applyFill="1" applyBorder="1"/>
    <xf numFmtId="49" fontId="1" fillId="4" borderId="20" xfId="0" quotePrefix="1" applyNumberFormat="1" applyFont="1" applyFill="1" applyBorder="1"/>
    <xf numFmtId="0" fontId="1" fillId="4" borderId="21" xfId="0" applyFont="1" applyFill="1" applyBorder="1"/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left"/>
    </xf>
    <xf numFmtId="44" fontId="1" fillId="0" borderId="6" xfId="2" applyFont="1" applyBorder="1"/>
    <xf numFmtId="0" fontId="1" fillId="0" borderId="7" xfId="0" applyFont="1" applyBorder="1" applyAlignment="1">
      <alignment horizontal="left"/>
    </xf>
    <xf numFmtId="0" fontId="1" fillId="0" borderId="7" xfId="0" applyFont="1" applyBorder="1" applyAlignment="1">
      <alignment horizontal="left" wrapText="1"/>
    </xf>
    <xf numFmtId="3" fontId="1" fillId="0" borderId="7" xfId="0" quotePrefix="1" applyNumberFormat="1" applyFont="1" applyBorder="1"/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horizontal="left"/>
    </xf>
    <xf numFmtId="164" fontId="1" fillId="0" borderId="5" xfId="0" applyNumberFormat="1" applyFont="1" applyBorder="1"/>
    <xf numFmtId="0" fontId="1" fillId="0" borderId="5" xfId="0" applyFont="1" applyBorder="1" applyAlignment="1">
      <alignment horizontal="center"/>
    </xf>
    <xf numFmtId="44" fontId="1" fillId="0" borderId="5" xfId="2" applyFont="1" applyBorder="1"/>
    <xf numFmtId="44" fontId="1" fillId="0" borderId="5" xfId="2" applyFont="1" applyFill="1" applyBorder="1"/>
    <xf numFmtId="17" fontId="1" fillId="0" borderId="5" xfId="0" quotePrefix="1" applyNumberFormat="1" applyFont="1" applyBorder="1"/>
    <xf numFmtId="0" fontId="1" fillId="0" borderId="36" xfId="0" applyFont="1" applyBorder="1" applyAlignment="1">
      <alignment wrapText="1"/>
    </xf>
    <xf numFmtId="0" fontId="1" fillId="0" borderId="36" xfId="0" applyFont="1" applyBorder="1" applyAlignment="1">
      <alignment horizontal="left"/>
    </xf>
    <xf numFmtId="164" fontId="1" fillId="0" borderId="36" xfId="0" applyNumberFormat="1" applyFont="1" applyBorder="1"/>
    <xf numFmtId="0" fontId="1" fillId="0" borderId="36" xfId="0" applyFont="1" applyBorder="1" applyAlignment="1">
      <alignment horizontal="center"/>
    </xf>
    <xf numFmtId="44" fontId="1" fillId="0" borderId="36" xfId="2" applyFont="1" applyBorder="1"/>
    <xf numFmtId="44" fontId="1" fillId="0" borderId="36" xfId="2" applyFont="1" applyFill="1" applyBorder="1"/>
    <xf numFmtId="0" fontId="1" fillId="0" borderId="36" xfId="0" applyFont="1" applyBorder="1"/>
    <xf numFmtId="164" fontId="1" fillId="0" borderId="7" xfId="0" applyNumberFormat="1" applyFont="1" applyBorder="1"/>
    <xf numFmtId="0" fontId="1" fillId="0" borderId="7" xfId="0" applyFont="1" applyBorder="1" applyAlignment="1">
      <alignment horizontal="center"/>
    </xf>
    <xf numFmtId="44" fontId="1" fillId="0" borderId="7" xfId="2" applyFont="1" applyBorder="1"/>
    <xf numFmtId="44" fontId="1" fillId="0" borderId="7" xfId="2" applyFont="1" applyFill="1" applyBorder="1"/>
    <xf numFmtId="41" fontId="1" fillId="0" borderId="5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43" fontId="1" fillId="0" borderId="5" xfId="1" applyFont="1" applyBorder="1" applyAlignment="1">
      <alignment horizontal="right" vertical="center"/>
    </xf>
    <xf numFmtId="43" fontId="1" fillId="0" borderId="5" xfId="1" applyFont="1" applyFill="1" applyBorder="1" applyAlignment="1">
      <alignment horizontal="center" vertical="center"/>
    </xf>
    <xf numFmtId="0" fontId="1" fillId="0" borderId="31" xfId="0" applyFont="1" applyBorder="1"/>
    <xf numFmtId="0" fontId="1" fillId="0" borderId="18" xfId="0" applyFont="1" applyBorder="1"/>
    <xf numFmtId="0" fontId="1" fillId="0" borderId="32" xfId="0" applyFont="1" applyBorder="1"/>
    <xf numFmtId="0" fontId="1" fillId="0" borderId="21" xfId="0" applyFont="1" applyBorder="1"/>
    <xf numFmtId="0" fontId="1" fillId="0" borderId="21" xfId="0" applyFont="1" applyBorder="1" applyAlignment="1">
      <alignment horizontal="left" vertical="top"/>
    </xf>
    <xf numFmtId="0" fontId="1" fillId="0" borderId="22" xfId="0" applyFont="1" applyBorder="1"/>
    <xf numFmtId="0" fontId="1" fillId="0" borderId="0" xfId="0" applyFont="1" applyAlignment="1">
      <alignment horizontal="center" vertical="center"/>
    </xf>
    <xf numFmtId="6" fontId="10" fillId="0" borderId="10" xfId="0" applyNumberFormat="1" applyFont="1" applyBorder="1" applyAlignment="1">
      <alignment vertical="center"/>
    </xf>
    <xf numFmtId="0" fontId="3" fillId="0" borderId="5" xfId="3" applyFill="1" applyBorder="1" applyAlignment="1"/>
    <xf numFmtId="0" fontId="15" fillId="0" borderId="6" xfId="0" applyFont="1" applyBorder="1"/>
    <xf numFmtId="0" fontId="13" fillId="0" borderId="6" xfId="0" applyFont="1" applyBorder="1"/>
    <xf numFmtId="0" fontId="13" fillId="0" borderId="7" xfId="0" applyFont="1" applyBorder="1"/>
    <xf numFmtId="0" fontId="3" fillId="0" borderId="6" xfId="3" applyFill="1" applyBorder="1" applyAlignment="1"/>
    <xf numFmtId="0" fontId="3" fillId="0" borderId="30" xfId="3" applyFill="1" applyBorder="1" applyAlignment="1"/>
    <xf numFmtId="0" fontId="4" fillId="4" borderId="41" xfId="0" applyFont="1" applyFill="1" applyBorder="1" applyAlignment="1">
      <alignment vertical="center"/>
    </xf>
    <xf numFmtId="0" fontId="3" fillId="5" borderId="17" xfId="3" applyFill="1" applyBorder="1" applyAlignment="1"/>
    <xf numFmtId="0" fontId="1" fillId="4" borderId="42" xfId="0" quotePrefix="1" applyFont="1" applyFill="1" applyBorder="1"/>
    <xf numFmtId="0" fontId="1" fillId="4" borderId="43" xfId="0" quotePrefix="1" applyFont="1" applyFill="1" applyBorder="1"/>
    <xf numFmtId="0" fontId="1" fillId="4" borderId="44" xfId="0" quotePrefix="1" applyFont="1" applyFill="1" applyBorder="1"/>
    <xf numFmtId="0" fontId="3" fillId="0" borderId="33" xfId="3" applyFill="1" applyBorder="1" applyAlignment="1"/>
    <xf numFmtId="0" fontId="1" fillId="0" borderId="36" xfId="0" quotePrefix="1" applyFont="1" applyBorder="1"/>
    <xf numFmtId="0" fontId="0" fillId="0" borderId="8" xfId="0" applyBorder="1"/>
    <xf numFmtId="0" fontId="1" fillId="0" borderId="45" xfId="0" applyFont="1" applyBorder="1"/>
    <xf numFmtId="0" fontId="1" fillId="0" borderId="40" xfId="0" applyFont="1" applyBorder="1"/>
    <xf numFmtId="0" fontId="3" fillId="0" borderId="46" xfId="3" applyFill="1" applyBorder="1" applyAlignment="1"/>
    <xf numFmtId="0" fontId="5" fillId="4" borderId="6" xfId="3" applyFont="1" applyFill="1" applyBorder="1"/>
    <xf numFmtId="49" fontId="1" fillId="4" borderId="6" xfId="0" quotePrefix="1" applyNumberFormat="1" applyFont="1" applyFill="1" applyBorder="1"/>
    <xf numFmtId="0" fontId="1" fillId="4" borderId="7" xfId="0" applyFont="1" applyFill="1" applyBorder="1"/>
    <xf numFmtId="0" fontId="1" fillId="0" borderId="11" xfId="0" applyFont="1" applyBorder="1" applyAlignment="1">
      <alignment vertical="center"/>
    </xf>
    <xf numFmtId="0" fontId="5" fillId="0" borderId="12" xfId="3" applyFont="1" applyBorder="1"/>
    <xf numFmtId="49" fontId="1" fillId="0" borderId="12" xfId="0" quotePrefix="1" applyNumberFormat="1" applyFont="1" applyBorder="1"/>
    <xf numFmtId="0" fontId="3" fillId="0" borderId="12" xfId="3" applyBorder="1"/>
    <xf numFmtId="0" fontId="1" fillId="0" borderId="12" xfId="0" quotePrefix="1" applyFont="1" applyBorder="1"/>
    <xf numFmtId="0" fontId="6" fillId="2" borderId="6" xfId="0" applyFont="1" applyFill="1" applyBorder="1" applyAlignment="1">
      <alignment wrapText="1"/>
    </xf>
    <xf numFmtId="0" fontId="13" fillId="0" borderId="5" xfId="0" applyFont="1" applyBorder="1"/>
    <xf numFmtId="0" fontId="10" fillId="4" borderId="15" xfId="0" applyFont="1" applyFill="1" applyBorder="1"/>
    <xf numFmtId="1" fontId="1" fillId="4" borderId="37" xfId="0" applyNumberFormat="1" applyFont="1" applyFill="1" applyBorder="1" applyAlignment="1">
      <alignment horizontal="left"/>
    </xf>
    <xf numFmtId="1" fontId="1" fillId="4" borderId="19" xfId="0" applyNumberFormat="1" applyFont="1" applyFill="1" applyBorder="1" applyAlignment="1">
      <alignment horizontal="left"/>
    </xf>
    <xf numFmtId="0" fontId="1" fillId="0" borderId="0" xfId="0" applyFont="1" applyAlignment="1">
      <alignment vertical="center"/>
    </xf>
    <xf numFmtId="0" fontId="4" fillId="0" borderId="0" xfId="0" applyFont="1"/>
    <xf numFmtId="0" fontId="13" fillId="0" borderId="38" xfId="0" applyFont="1" applyBorder="1"/>
    <xf numFmtId="0" fontId="1" fillId="0" borderId="48" xfId="0" applyFont="1" applyBorder="1"/>
    <xf numFmtId="44" fontId="1" fillId="0" borderId="13" xfId="2" applyFont="1" applyFill="1" applyBorder="1"/>
    <xf numFmtId="0" fontId="1" fillId="0" borderId="49" xfId="0" applyFont="1" applyBorder="1"/>
    <xf numFmtId="0" fontId="1" fillId="0" borderId="50" xfId="0" applyFont="1" applyBorder="1"/>
    <xf numFmtId="0" fontId="12" fillId="0" borderId="51" xfId="0" applyFont="1" applyBorder="1"/>
    <xf numFmtId="0" fontId="12" fillId="0" borderId="52" xfId="0" applyFont="1" applyBorder="1"/>
    <xf numFmtId="0" fontId="12" fillId="0" borderId="52" xfId="0" applyFont="1" applyBorder="1" applyAlignment="1">
      <alignment wrapText="1"/>
    </xf>
    <xf numFmtId="0" fontId="12" fillId="0" borderId="53" xfId="0" applyFont="1" applyBorder="1"/>
    <xf numFmtId="0" fontId="3" fillId="0" borderId="52" xfId="3" applyFill="1" applyBorder="1" applyAlignment="1"/>
    <xf numFmtId="0" fontId="0" fillId="0" borderId="51" xfId="0" applyBorder="1"/>
    <xf numFmtId="0" fontId="0" fillId="0" borderId="52" xfId="0" applyBorder="1"/>
    <xf numFmtId="0" fontId="12" fillId="0" borderId="47" xfId="0" applyFont="1" applyBorder="1"/>
    <xf numFmtId="0" fontId="12" fillId="0" borderId="54" xfId="0" applyFont="1" applyBorder="1"/>
    <xf numFmtId="0" fontId="12" fillId="0" borderId="55" xfId="0" applyFont="1" applyBorder="1"/>
    <xf numFmtId="165" fontId="8" fillId="0" borderId="0" xfId="0" quotePrefix="1" applyNumberFormat="1" applyFont="1" applyAlignment="1">
      <alignment vertical="center"/>
    </xf>
    <xf numFmtId="165" fontId="8" fillId="0" borderId="0" xfId="0" quotePrefix="1" applyNumberFormat="1" applyFont="1" applyAlignment="1">
      <alignment horizontal="right" vertical="center"/>
    </xf>
    <xf numFmtId="0" fontId="10" fillId="4" borderId="56" xfId="0" applyFont="1" applyFill="1" applyBorder="1"/>
    <xf numFmtId="0" fontId="1" fillId="4" borderId="56" xfId="0" applyFont="1" applyFill="1" applyBorder="1"/>
    <xf numFmtId="0" fontId="1" fillId="4" borderId="56" xfId="0" applyFont="1" applyFill="1" applyBorder="1" applyAlignment="1">
      <alignment horizontal="left" vertical="top"/>
    </xf>
    <xf numFmtId="0" fontId="3" fillId="0" borderId="0" xfId="3"/>
    <xf numFmtId="0" fontId="1" fillId="0" borderId="17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165" fontId="8" fillId="0" borderId="0" xfId="0" quotePrefix="1" applyNumberFormat="1" applyFont="1" applyAlignment="1">
      <alignment horizontal="center" vertical="center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colors>
    <mruColors>
      <color rgb="FF0A3E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</xdr:colOff>
      <xdr:row>0</xdr:row>
      <xdr:rowOff>125730</xdr:rowOff>
    </xdr:from>
    <xdr:to>
      <xdr:col>4</xdr:col>
      <xdr:colOff>668655</xdr:colOff>
      <xdr:row>0</xdr:row>
      <xdr:rowOff>1011555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8887C4-F6AC-464C-AE59-6A11C1851F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4820" b="6868"/>
        <a:stretch/>
      </xdr:blipFill>
      <xdr:spPr>
        <a:xfrm>
          <a:off x="36195" y="129540"/>
          <a:ext cx="7757160" cy="8820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</xdr:colOff>
      <xdr:row>0</xdr:row>
      <xdr:rowOff>129540</xdr:rowOff>
    </xdr:from>
    <xdr:to>
      <xdr:col>5</xdr:col>
      <xdr:colOff>893629</xdr:colOff>
      <xdr:row>0</xdr:row>
      <xdr:rowOff>1011555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28190C7-CD43-2F1D-928B-AF3DD3E2E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715" b="4715"/>
        <a:stretch/>
      </xdr:blipFill>
      <xdr:spPr>
        <a:xfrm>
          <a:off x="36195" y="129540"/>
          <a:ext cx="7746795" cy="8782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</xdr:colOff>
      <xdr:row>0</xdr:row>
      <xdr:rowOff>133350</xdr:rowOff>
    </xdr:from>
    <xdr:to>
      <xdr:col>4</xdr:col>
      <xdr:colOff>219054</xdr:colOff>
      <xdr:row>0</xdr:row>
      <xdr:rowOff>1011555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826D56-DAA4-4AF4-AF09-DE06E5DC9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996" b="3996"/>
        <a:stretch/>
      </xdr:blipFill>
      <xdr:spPr>
        <a:xfrm>
          <a:off x="36195" y="133350"/>
          <a:ext cx="7782539" cy="87820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</xdr:colOff>
      <xdr:row>0</xdr:row>
      <xdr:rowOff>133350</xdr:rowOff>
    </xdr:from>
    <xdr:to>
      <xdr:col>3</xdr:col>
      <xdr:colOff>1238864</xdr:colOff>
      <xdr:row>0</xdr:row>
      <xdr:rowOff>1007745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AF73F9-863B-4281-91C4-5F7F171A7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996" b="3996"/>
        <a:stretch/>
      </xdr:blipFill>
      <xdr:spPr>
        <a:xfrm>
          <a:off x="36195" y="133350"/>
          <a:ext cx="7763940" cy="87820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</xdr:colOff>
      <xdr:row>0</xdr:row>
      <xdr:rowOff>129540</xdr:rowOff>
    </xdr:from>
    <xdr:to>
      <xdr:col>3</xdr:col>
      <xdr:colOff>674083</xdr:colOff>
      <xdr:row>0</xdr:row>
      <xdr:rowOff>1007745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F6D4E7-DB1F-4273-86D0-179943699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54" b="954"/>
        <a:stretch/>
      </xdr:blipFill>
      <xdr:spPr>
        <a:xfrm>
          <a:off x="36195" y="129540"/>
          <a:ext cx="7763940" cy="88201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664231</xdr:colOff>
      <xdr:row>0</xdr:row>
      <xdr:rowOff>891540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2EBFDEB-C3B8-4349-96CD-D5275E31D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1" b="271"/>
        <a:stretch/>
      </xdr:blipFill>
      <xdr:spPr>
        <a:xfrm>
          <a:off x="0" y="0"/>
          <a:ext cx="7695586" cy="88201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</xdr:colOff>
      <xdr:row>0</xdr:row>
      <xdr:rowOff>129540</xdr:rowOff>
    </xdr:from>
    <xdr:to>
      <xdr:col>4</xdr:col>
      <xdr:colOff>668655</xdr:colOff>
      <xdr:row>0</xdr:row>
      <xdr:rowOff>1011555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DB8E64-334A-4D6F-98CB-AAC0C9F5A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715" b="4715"/>
        <a:stretch/>
      </xdr:blipFill>
      <xdr:spPr>
        <a:xfrm>
          <a:off x="36195" y="129540"/>
          <a:ext cx="7746795" cy="87820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Kaylene Markley" id="{74ACEA8C-BD84-4921-8655-ABA8212D002D}" userId="kaylene@atterbury.co.za" providerId="PeoplePicker"/>
  <person displayName="Zandri Wells" id="{EA8D7C4B-CF59-4A9B-8CB7-1597CA05708A}" userId="S::zandri@atterbury.co.za::87967817-6f32-47d9-b3e5-6503f4dc6655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5" dT="2026-07-06T11:53:29.78" personId="{EA8D7C4B-CF59-4A9B-8CB7-1597CA05708A}" id="{5CEFD6B2-5127-4C0F-8623-91777C9835AD}">
    <text xml:space="preserve">@Kaylene Markley ek het hierdie verander in Village na nuwe perseel wat beskikbaar is </text>
    <mentions>
      <mention mentionpersonId="{74ACEA8C-BD84-4921-8655-ABA8212D002D}" mentionId="{39488CE8-00DC-46F0-9467-29ACD535C761}" startIndex="0" length="16"/>
    </mentions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tterbury.co.za/wp-content/uploads/2026/03/Newtown-Precinct-Feb-26-1.pdf" TargetMode="External"/><Relationship Id="rId2" Type="http://schemas.openxmlformats.org/officeDocument/2006/relationships/hyperlink" Target="mailto:danie@atterbury.co.za" TargetMode="External"/><Relationship Id="rId1" Type="http://schemas.openxmlformats.org/officeDocument/2006/relationships/hyperlink" Target="mailto:danie@atterbury.co.za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atterbury.co.za/wp-content/uploads/2024/06/Talis_House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tterbury.co.za/wp-content/uploads/2024/10/old_east_14-08-24.pdf" TargetMode="External"/><Relationship Id="rId13" Type="http://schemas.openxmlformats.org/officeDocument/2006/relationships/comments" Target="../comments1.xml"/><Relationship Id="rId3" Type="http://schemas.openxmlformats.org/officeDocument/2006/relationships/hyperlink" Target="mailto:danie@atterbury.co.za" TargetMode="External"/><Relationship Id="rId7" Type="http://schemas.openxmlformats.org/officeDocument/2006/relationships/hyperlink" Target="https://www.atterbury.co.za/wp-content/uploads/2021/11/newtown_majestic-04-11-updated.pdf" TargetMode="External"/><Relationship Id="rId12" Type="http://schemas.openxmlformats.org/officeDocument/2006/relationships/vmlDrawing" Target="../drawings/vmlDrawing1.vml"/><Relationship Id="rId2" Type="http://schemas.openxmlformats.org/officeDocument/2006/relationships/hyperlink" Target="mailto:danie@atterbury.co.za" TargetMode="External"/><Relationship Id="rId1" Type="http://schemas.openxmlformats.org/officeDocument/2006/relationships/hyperlink" Target="mailto:Zandri@atterbury.co.za" TargetMode="External"/><Relationship Id="rId6" Type="http://schemas.openxmlformats.org/officeDocument/2006/relationships/hyperlink" Target="https://www.atterbury.co.za/wp-content/uploads/2025/02/Riverwalk-Office-Park_Feb-25.pdf" TargetMode="External"/><Relationship Id="rId11" Type="http://schemas.openxmlformats.org/officeDocument/2006/relationships/drawing" Target="../drawings/drawing2.xml"/><Relationship Id="rId5" Type="http://schemas.openxmlformats.org/officeDocument/2006/relationships/hyperlink" Target="mailto:zandri@atterbury.co.za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mailto:zandri@atterbury.co.za" TargetMode="External"/><Relationship Id="rId9" Type="http://schemas.openxmlformats.org/officeDocument/2006/relationships/hyperlink" Target="https://www.atterbury.co.za/wp-content/uploads/2024/10/old_east_14-08-24.pdf" TargetMode="External"/><Relationship Id="rId1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atterbury.co.za/wp-content/uploads/2025/08/Richmond-Park-Brochure_May-2025.pdf" TargetMode="External"/><Relationship Id="rId1" Type="http://schemas.openxmlformats.org/officeDocument/2006/relationships/hyperlink" Target="https://www.atterbury.co.za/wp-content/uploads/2025/08/King-Air-Brochure_May-2025.pdf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hyperlink" Target="mailto:ruanvr@atterbury.co.za" TargetMode="External"/><Relationship Id="rId7" Type="http://schemas.openxmlformats.org/officeDocument/2006/relationships/printerSettings" Target="../printerSettings/printerSettings5.bin"/><Relationship Id="rId2" Type="http://schemas.openxmlformats.org/officeDocument/2006/relationships/hyperlink" Target="mailto:ruanvr@atterbury.co.za" TargetMode="External"/><Relationship Id="rId1" Type="http://schemas.openxmlformats.org/officeDocument/2006/relationships/hyperlink" Target="mailto:derrick@atterbury.co.za" TargetMode="External"/><Relationship Id="rId6" Type="http://schemas.openxmlformats.org/officeDocument/2006/relationships/hyperlink" Target="https://www.atterbury.co.za/wp-content/uploads/2026/05/Randport-Business-Park-2-Rev-4.pdf" TargetMode="External"/><Relationship Id="rId5" Type="http://schemas.openxmlformats.org/officeDocument/2006/relationships/hyperlink" Target="https://www.atterbury.co.za/wp-content/uploads/2026/04/Castle-Gate-Business-Park-v1.pdf" TargetMode="External"/><Relationship Id="rId4" Type="http://schemas.openxmlformats.org/officeDocument/2006/relationships/hyperlink" Target="https://www.atterbury.co.za/wp-content/uploads/2026/06/Randport-Industrial-Brochure.pd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www.atterbury.co.za/wp-content/uploads/2026/03/Newtown-Dealership-Jul-25-4.pdf" TargetMode="External"/><Relationship Id="rId1" Type="http://schemas.openxmlformats.org/officeDocument/2006/relationships/hyperlink" Target="mailto:danie@atterbury.co.za" TargetMode="Externa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www.atterbury.co.za/wp-content/uploads/2026/07/Pemba-Shopping-Centre-June-2026.pdf" TargetMode="External"/><Relationship Id="rId1" Type="http://schemas.openxmlformats.org/officeDocument/2006/relationships/hyperlink" Target="mailto:nikki@atterbury.co.za" TargetMode="External"/><Relationship Id="rId4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7E728-5BFB-4591-9E40-C43C377303F1}">
  <sheetPr>
    <pageSetUpPr fitToPage="1"/>
  </sheetPr>
  <dimension ref="A1:I15"/>
  <sheetViews>
    <sheetView showGridLines="0" zoomScale="93" zoomScaleNormal="93" workbookViewId="0">
      <selection activeCell="A6" sqref="A6:XFD6"/>
    </sheetView>
  </sheetViews>
  <sheetFormatPr defaultColWidth="8.6640625" defaultRowHeight="14.4" x14ac:dyDescent="0.3"/>
  <cols>
    <col min="1" max="1" width="22.6640625" customWidth="1"/>
    <col min="2" max="2" width="29.33203125" customWidth="1"/>
    <col min="3" max="3" width="27.33203125" customWidth="1"/>
    <col min="4" max="4" width="24.33203125" customWidth="1"/>
    <col min="5" max="5" width="10.33203125" customWidth="1"/>
    <col min="6" max="6" width="43.33203125" customWidth="1"/>
    <col min="7" max="7" width="29.44140625" customWidth="1"/>
    <col min="8" max="8" width="45.44140625" customWidth="1"/>
  </cols>
  <sheetData>
    <row r="1" spans="1:9" ht="88.95" customHeight="1" x14ac:dyDescent="0.3">
      <c r="H1" s="222" t="s">
        <v>0</v>
      </c>
      <c r="I1" s="221"/>
    </row>
    <row r="2" spans="1:9" s="17" customFormat="1" ht="16.2" thickBot="1" x14ac:dyDescent="0.35">
      <c r="A2" s="1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4" t="s">
        <v>6</v>
      </c>
      <c r="G2" s="5" t="s">
        <v>7</v>
      </c>
      <c r="H2" s="5" t="s">
        <v>8</v>
      </c>
      <c r="I2" s="89"/>
    </row>
    <row r="3" spans="1:9" s="17" customFormat="1" ht="15.6" x14ac:dyDescent="0.3">
      <c r="A3" s="52" t="s">
        <v>9</v>
      </c>
      <c r="B3" s="102" t="s">
        <v>10</v>
      </c>
      <c r="C3" s="201" t="s">
        <v>11</v>
      </c>
      <c r="D3" s="104" t="s">
        <v>12</v>
      </c>
      <c r="E3" s="103">
        <v>70</v>
      </c>
      <c r="F3" s="104" t="s">
        <v>13</v>
      </c>
      <c r="G3" s="105" t="s">
        <v>14</v>
      </c>
      <c r="H3" s="174" t="s">
        <v>15</v>
      </c>
      <c r="I3" s="89"/>
    </row>
    <row r="4" spans="1:9" s="17" customFormat="1" ht="15.6" x14ac:dyDescent="0.3">
      <c r="A4" s="53"/>
      <c r="B4" s="106"/>
      <c r="C4" s="223" t="s">
        <v>11</v>
      </c>
      <c r="D4" s="224" t="s">
        <v>16</v>
      </c>
      <c r="E4" s="225">
        <v>880</v>
      </c>
      <c r="F4" s="224" t="s">
        <v>17</v>
      </c>
      <c r="G4" s="105"/>
      <c r="H4" s="178"/>
      <c r="I4" s="89"/>
    </row>
    <row r="5" spans="1:9" s="17" customFormat="1" ht="52.5" customHeight="1" x14ac:dyDescent="0.3">
      <c r="A5" s="53"/>
      <c r="B5" s="106"/>
      <c r="C5" s="107" t="s">
        <v>11</v>
      </c>
      <c r="D5" s="54" t="s">
        <v>18</v>
      </c>
      <c r="E5" s="55" t="s">
        <v>19</v>
      </c>
      <c r="F5" s="56" t="s">
        <v>20</v>
      </c>
      <c r="G5" s="43" t="s">
        <v>21</v>
      </c>
      <c r="H5" s="191"/>
      <c r="I5" s="89"/>
    </row>
    <row r="6" spans="1:9" s="17" customFormat="1" ht="36.75" customHeight="1" x14ac:dyDescent="0.3">
      <c r="A6" s="53"/>
      <c r="B6" s="106"/>
      <c r="C6" s="107" t="s">
        <v>11</v>
      </c>
      <c r="D6" s="54" t="s">
        <v>22</v>
      </c>
      <c r="E6" s="55">
        <v>101</v>
      </c>
      <c r="F6" s="56" t="s">
        <v>23</v>
      </c>
      <c r="G6" s="43"/>
      <c r="H6" s="191"/>
      <c r="I6" s="89"/>
    </row>
    <row r="7" spans="1:9" s="17" customFormat="1" ht="15.75" customHeight="1" x14ac:dyDescent="0.3">
      <c r="A7" s="53"/>
      <c r="B7" s="106"/>
      <c r="C7" s="109" t="s">
        <v>11</v>
      </c>
      <c r="D7" s="65" t="s">
        <v>24</v>
      </c>
      <c r="E7" s="66">
        <v>112</v>
      </c>
      <c r="F7" s="67" t="s">
        <v>25</v>
      </c>
      <c r="G7" s="108"/>
      <c r="H7" s="192"/>
      <c r="I7" s="89"/>
    </row>
    <row r="8" spans="1:9" s="17" customFormat="1" ht="15.75" customHeight="1" x14ac:dyDescent="0.3">
      <c r="A8" s="110"/>
      <c r="B8" s="111"/>
      <c r="C8" s="57" t="s">
        <v>26</v>
      </c>
      <c r="D8" s="57" t="s">
        <v>27</v>
      </c>
      <c r="E8" s="58" t="s">
        <v>28</v>
      </c>
      <c r="F8" s="83" t="s">
        <v>25</v>
      </c>
      <c r="G8" s="112"/>
      <c r="H8" s="193"/>
      <c r="I8" s="89"/>
    </row>
    <row r="9" spans="1:9" s="17" customFormat="1" ht="15.6" x14ac:dyDescent="0.3">
      <c r="A9" s="9" t="s">
        <v>29</v>
      </c>
      <c r="B9" s="69" t="s">
        <v>30</v>
      </c>
      <c r="C9" s="69" t="s">
        <v>11</v>
      </c>
      <c r="D9" s="69" t="s">
        <v>31</v>
      </c>
      <c r="E9" s="113">
        <v>284</v>
      </c>
      <c r="F9" s="69"/>
      <c r="G9" s="69" t="s">
        <v>14</v>
      </c>
      <c r="H9" s="178" t="s">
        <v>32</v>
      </c>
      <c r="I9" s="89"/>
    </row>
    <row r="10" spans="1:9" s="17" customFormat="1" ht="15.6" x14ac:dyDescent="0.3">
      <c r="A10" s="69"/>
      <c r="B10" s="69"/>
      <c r="C10" s="69" t="s">
        <v>11</v>
      </c>
      <c r="D10" s="69" t="s">
        <v>33</v>
      </c>
      <c r="E10" s="113">
        <v>37</v>
      </c>
      <c r="F10" s="69"/>
      <c r="G10" s="18" t="s">
        <v>21</v>
      </c>
      <c r="H10" s="18"/>
      <c r="I10" s="89"/>
    </row>
    <row r="11" spans="1:9" s="17" customFormat="1" ht="15.6" x14ac:dyDescent="0.3">
      <c r="A11" s="82"/>
      <c r="B11" s="82"/>
      <c r="C11" s="82" t="s">
        <v>11</v>
      </c>
      <c r="D11" s="82" t="s">
        <v>34</v>
      </c>
      <c r="E11" s="114">
        <v>12</v>
      </c>
      <c r="F11" s="82"/>
      <c r="G11" s="82" t="s">
        <v>35</v>
      </c>
      <c r="H11" s="82"/>
      <c r="I11" s="89"/>
    </row>
    <row r="12" spans="1:9" s="17" customFormat="1" ht="15.6" x14ac:dyDescent="0.3">
      <c r="A12" s="89"/>
      <c r="B12" s="89"/>
      <c r="C12" s="89"/>
      <c r="D12" s="89"/>
      <c r="E12" s="89"/>
      <c r="F12" s="89"/>
      <c r="G12" s="89"/>
      <c r="H12" s="89"/>
      <c r="I12" s="89"/>
    </row>
    <row r="13" spans="1:9" s="17" customFormat="1" ht="15.6" x14ac:dyDescent="0.3">
      <c r="A13" s="89" t="s">
        <v>36</v>
      </c>
      <c r="B13" s="89"/>
      <c r="C13" s="89"/>
      <c r="D13" s="89"/>
      <c r="E13" s="89"/>
      <c r="F13" s="89"/>
      <c r="G13" s="89"/>
      <c r="H13" s="89"/>
      <c r="I13" s="89"/>
    </row>
    <row r="14" spans="1:9" s="17" customFormat="1" ht="15.6" x14ac:dyDescent="0.3">
      <c r="A14" s="89"/>
      <c r="B14" s="89"/>
      <c r="C14" s="89"/>
      <c r="D14" s="89"/>
      <c r="E14" s="89"/>
      <c r="F14" s="89"/>
      <c r="G14" s="89"/>
      <c r="H14" s="89"/>
      <c r="I14" s="89"/>
    </row>
    <row r="15" spans="1:9" s="17" customFormat="1" ht="15.6" x14ac:dyDescent="0.3">
      <c r="A15"/>
      <c r="B15"/>
      <c r="C15"/>
      <c r="D15"/>
      <c r="E15"/>
      <c r="F15"/>
      <c r="G15"/>
      <c r="H15"/>
      <c r="I15" s="89"/>
    </row>
  </sheetData>
  <hyperlinks>
    <hyperlink ref="G10" r:id="rId1" xr:uid="{1D1BABD8-A608-4976-8A13-C313FDEE92A8}"/>
    <hyperlink ref="G5" r:id="rId2" xr:uid="{C87C716B-2797-456A-9467-C8A5C13E8E59}"/>
    <hyperlink ref="H3" r:id="rId3" xr:uid="{07923F5D-652D-4D49-924F-5D0352937F80}"/>
    <hyperlink ref="H9" r:id="rId4" xr:uid="{B7005202-128F-4488-98F7-9D118617787D}"/>
  </hyperlinks>
  <pageMargins left="0.70866141732283472" right="0.70866141732283472" top="0.74803149606299213" bottom="0.74803149606299213" header="0.31496062992125984" footer="0.31496062992125984"/>
  <pageSetup paperSize="9" scale="54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36A60-163A-417B-95CA-B509FF8BFA44}">
  <sheetPr>
    <pageSetUpPr fitToPage="1"/>
  </sheetPr>
  <dimension ref="A1:R19"/>
  <sheetViews>
    <sheetView showGridLines="0" tabSelected="1" topLeftCell="A4" zoomScale="80" zoomScaleNormal="80" workbookViewId="0">
      <selection activeCell="A17" sqref="A17:XFD18"/>
    </sheetView>
  </sheetViews>
  <sheetFormatPr defaultColWidth="8.6640625" defaultRowHeight="14.4" x14ac:dyDescent="0.3"/>
  <cols>
    <col min="1" max="2" width="25.6640625" customWidth="1"/>
    <col min="3" max="3" width="21.44140625" customWidth="1"/>
    <col min="4" max="4" width="17.33203125" customWidth="1"/>
    <col min="5" max="5" width="10.33203125" customWidth="1"/>
    <col min="6" max="6" width="16.6640625" customWidth="1"/>
    <col min="7" max="12" width="14.6640625" customWidth="1"/>
    <col min="13" max="13" width="25.6640625" customWidth="1"/>
    <col min="14" max="14" width="20" customWidth="1"/>
    <col min="15" max="15" width="28.6640625" bestFit="1" customWidth="1"/>
    <col min="16" max="16" width="31.6640625" customWidth="1"/>
    <col min="17" max="17" width="36.6640625" bestFit="1" customWidth="1"/>
  </cols>
  <sheetData>
    <row r="1" spans="1:18" ht="89.7" customHeight="1" x14ac:dyDescent="0.3">
      <c r="Q1" s="222" t="s">
        <v>0</v>
      </c>
      <c r="R1" s="222"/>
    </row>
    <row r="2" spans="1:18" s="17" customFormat="1" ht="47.4" thickBot="1" x14ac:dyDescent="0.35">
      <c r="A2" s="10" t="s">
        <v>1</v>
      </c>
      <c r="B2" s="10" t="s">
        <v>2</v>
      </c>
      <c r="C2" s="10" t="s">
        <v>37</v>
      </c>
      <c r="D2" s="10" t="s">
        <v>38</v>
      </c>
      <c r="E2" s="10" t="s">
        <v>39</v>
      </c>
      <c r="F2" s="10" t="s">
        <v>40</v>
      </c>
      <c r="G2" s="10" t="s">
        <v>41</v>
      </c>
      <c r="H2" s="10" t="s">
        <v>42</v>
      </c>
      <c r="I2" s="10" t="s">
        <v>43</v>
      </c>
      <c r="J2" s="10" t="s">
        <v>44</v>
      </c>
      <c r="K2" s="10" t="s">
        <v>45</v>
      </c>
      <c r="L2" s="10" t="s">
        <v>46</v>
      </c>
      <c r="M2" s="10" t="s">
        <v>47</v>
      </c>
      <c r="N2" s="10" t="s">
        <v>48</v>
      </c>
      <c r="O2" s="10" t="s">
        <v>7</v>
      </c>
      <c r="P2" s="10" t="s">
        <v>6</v>
      </c>
      <c r="Q2" s="10" t="s">
        <v>8</v>
      </c>
      <c r="R2" s="89"/>
    </row>
    <row r="3" spans="1:18" s="17" customFormat="1" ht="46.8" x14ac:dyDescent="0.3">
      <c r="A3" s="11" t="s">
        <v>49</v>
      </c>
      <c r="B3" s="91" t="s">
        <v>50</v>
      </c>
      <c r="C3" s="115"/>
      <c r="D3" s="90"/>
      <c r="E3" s="90"/>
      <c r="F3" s="116"/>
      <c r="G3" s="116"/>
      <c r="H3" s="116"/>
      <c r="I3" s="116"/>
      <c r="J3" s="116"/>
      <c r="K3" s="116"/>
      <c r="L3" s="116"/>
      <c r="M3" s="91"/>
      <c r="N3" s="90" t="s">
        <v>51</v>
      </c>
      <c r="O3" s="90" t="s">
        <v>52</v>
      </c>
      <c r="P3" s="100" t="s">
        <v>53</v>
      </c>
      <c r="Q3" s="174" t="s">
        <v>49</v>
      </c>
      <c r="R3" s="89"/>
    </row>
    <row r="4" spans="1:18" s="17" customFormat="1" ht="47.4" thickBot="1" x14ac:dyDescent="0.35">
      <c r="A4" s="117" t="s">
        <v>54</v>
      </c>
      <c r="B4" s="88"/>
      <c r="C4" s="118">
        <v>307</v>
      </c>
      <c r="D4" s="119">
        <v>18.260000000000002</v>
      </c>
      <c r="E4" s="88" t="str">
        <f>ROUND(C4/100*4,0)&amp;" bays"</f>
        <v>12 bays</v>
      </c>
      <c r="F4" s="120">
        <v>155</v>
      </c>
      <c r="G4" s="120">
        <v>70</v>
      </c>
      <c r="H4" s="120">
        <v>33</v>
      </c>
      <c r="I4" s="120">
        <v>39.299999999999997</v>
      </c>
      <c r="J4" s="120">
        <f>I4+H4+F4</f>
        <v>227.3</v>
      </c>
      <c r="K4" s="120">
        <v>950</v>
      </c>
      <c r="L4" s="120">
        <v>850</v>
      </c>
      <c r="M4" s="121" t="s">
        <v>55</v>
      </c>
      <c r="N4" s="88"/>
      <c r="O4" s="42" t="s">
        <v>56</v>
      </c>
      <c r="P4" s="88"/>
      <c r="Q4" s="88"/>
      <c r="R4" s="89"/>
    </row>
    <row r="5" spans="1:18" s="17" customFormat="1" ht="71.25" customHeight="1" x14ac:dyDescent="0.3">
      <c r="A5" s="180" t="s">
        <v>57</v>
      </c>
      <c r="B5" s="122" t="s">
        <v>58</v>
      </c>
      <c r="C5" s="123"/>
      <c r="D5" s="124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6" t="s">
        <v>14</v>
      </c>
      <c r="P5" s="127" t="s">
        <v>59</v>
      </c>
      <c r="Q5" s="181" t="s">
        <v>57</v>
      </c>
      <c r="R5" s="89"/>
    </row>
    <row r="6" spans="1:18" s="17" customFormat="1" ht="15.45" customHeight="1" x14ac:dyDescent="0.3">
      <c r="A6" s="182" t="s">
        <v>60</v>
      </c>
      <c r="B6" s="107" t="s">
        <v>61</v>
      </c>
      <c r="C6" s="128">
        <v>260</v>
      </c>
      <c r="D6" s="107"/>
      <c r="E6" s="128"/>
      <c r="F6" s="129">
        <v>95</v>
      </c>
      <c r="G6" s="129"/>
      <c r="H6" s="129">
        <v>28</v>
      </c>
      <c r="I6" s="129">
        <v>13.5</v>
      </c>
      <c r="J6" s="129">
        <f>I6+H6+F6</f>
        <v>136.5</v>
      </c>
      <c r="K6" s="129">
        <v>800</v>
      </c>
      <c r="L6" s="129"/>
      <c r="M6" s="107" t="s">
        <v>62</v>
      </c>
      <c r="N6" s="107" t="s">
        <v>51</v>
      </c>
      <c r="O6" s="43" t="s">
        <v>21</v>
      </c>
      <c r="P6" s="130"/>
      <c r="Q6" s="130"/>
      <c r="R6" s="89"/>
    </row>
    <row r="7" spans="1:18" s="17" customFormat="1" ht="15.45" customHeight="1" x14ac:dyDescent="0.3">
      <c r="A7" s="183" t="s">
        <v>60</v>
      </c>
      <c r="B7" s="109" t="s">
        <v>63</v>
      </c>
      <c r="C7" s="202">
        <v>1883.83</v>
      </c>
      <c r="D7" s="109"/>
      <c r="E7" s="131"/>
      <c r="F7" s="132">
        <v>95</v>
      </c>
      <c r="G7" s="132"/>
      <c r="H7" s="132">
        <v>28</v>
      </c>
      <c r="I7" s="132">
        <v>13.5</v>
      </c>
      <c r="J7" s="129">
        <f>I7+H7+F7</f>
        <v>136.5</v>
      </c>
      <c r="K7" s="132">
        <v>800</v>
      </c>
      <c r="L7" s="132"/>
      <c r="M7" s="109" t="s">
        <v>62</v>
      </c>
      <c r="N7" s="109" t="s">
        <v>51</v>
      </c>
      <c r="O7" s="43"/>
      <c r="P7" s="130"/>
      <c r="Q7" s="130"/>
      <c r="R7" s="89"/>
    </row>
    <row r="8" spans="1:18" s="17" customFormat="1" ht="15.45" customHeight="1" thickBot="1" x14ac:dyDescent="0.35">
      <c r="A8" s="184" t="s">
        <v>64</v>
      </c>
      <c r="B8" s="133" t="s">
        <v>65</v>
      </c>
      <c r="C8" s="203">
        <v>275.73</v>
      </c>
      <c r="D8" s="133"/>
      <c r="E8" s="134"/>
      <c r="F8" s="135">
        <v>95</v>
      </c>
      <c r="G8" s="135"/>
      <c r="H8" s="135">
        <v>28</v>
      </c>
      <c r="I8" s="135">
        <v>13.5</v>
      </c>
      <c r="J8" s="135">
        <f>F8+H8+I8</f>
        <v>136.5</v>
      </c>
      <c r="K8" s="135">
        <v>800</v>
      </c>
      <c r="L8" s="135"/>
      <c r="M8" s="133" t="s">
        <v>66</v>
      </c>
      <c r="N8" s="133" t="s">
        <v>51</v>
      </c>
      <c r="O8" s="136" t="s">
        <v>35</v>
      </c>
      <c r="P8" s="137"/>
      <c r="Q8" s="137"/>
      <c r="R8" s="89"/>
    </row>
    <row r="9" spans="1:18" s="17" customFormat="1" ht="46.5" customHeight="1" x14ac:dyDescent="0.3">
      <c r="A9" s="9" t="s">
        <v>67</v>
      </c>
      <c r="B9" s="138" t="s">
        <v>68</v>
      </c>
      <c r="C9" s="139"/>
      <c r="D9" s="139"/>
      <c r="E9" s="69"/>
      <c r="F9" s="140"/>
      <c r="G9" s="140"/>
      <c r="H9" s="140"/>
      <c r="I9" s="140"/>
      <c r="J9" s="140"/>
      <c r="K9" s="69"/>
      <c r="L9" s="69"/>
      <c r="M9" s="227" t="s">
        <v>69</v>
      </c>
      <c r="N9" s="69" t="s">
        <v>51</v>
      </c>
      <c r="O9" s="69" t="s">
        <v>14</v>
      </c>
      <c r="P9" s="138" t="s">
        <v>70</v>
      </c>
      <c r="Q9" s="18"/>
      <c r="R9" s="89"/>
    </row>
    <row r="10" spans="1:18" s="17" customFormat="1" ht="15.6" x14ac:dyDescent="0.3">
      <c r="A10" s="68"/>
      <c r="B10" s="69" t="s">
        <v>71</v>
      </c>
      <c r="C10" s="139" t="s">
        <v>72</v>
      </c>
      <c r="D10" s="69" t="s">
        <v>73</v>
      </c>
      <c r="E10" s="69" t="s">
        <v>74</v>
      </c>
      <c r="F10" s="140">
        <v>0</v>
      </c>
      <c r="G10" s="140" t="s">
        <v>73</v>
      </c>
      <c r="H10" s="140">
        <v>0</v>
      </c>
      <c r="I10" s="140">
        <v>0</v>
      </c>
      <c r="J10" s="140">
        <v>95</v>
      </c>
      <c r="K10" s="140">
        <v>800</v>
      </c>
      <c r="L10" s="140">
        <v>0</v>
      </c>
      <c r="M10" s="228"/>
      <c r="N10" s="69"/>
      <c r="O10" s="18" t="s">
        <v>21</v>
      </c>
      <c r="P10" s="69"/>
      <c r="Q10" s="69"/>
      <c r="R10" s="89"/>
    </row>
    <row r="11" spans="1:18" s="17" customFormat="1" ht="16.2" thickBot="1" x14ac:dyDescent="0.35">
      <c r="A11" s="82"/>
      <c r="B11" s="82"/>
      <c r="C11" s="141"/>
      <c r="D11" s="82"/>
      <c r="E11" s="82"/>
      <c r="F11" s="82"/>
      <c r="G11" s="82"/>
      <c r="H11" s="82"/>
      <c r="I11" s="82"/>
      <c r="J11" s="82"/>
      <c r="K11" s="82"/>
      <c r="L11" s="82"/>
      <c r="M11" s="229"/>
      <c r="N11" s="82"/>
      <c r="O11" s="143" t="s">
        <v>35</v>
      </c>
      <c r="P11" s="82"/>
      <c r="Q11" s="69"/>
      <c r="R11" s="89"/>
    </row>
    <row r="12" spans="1:18" s="17" customFormat="1" ht="31.2" x14ac:dyDescent="0.3">
      <c r="A12" s="12" t="s">
        <v>75</v>
      </c>
      <c r="B12" s="144" t="s">
        <v>76</v>
      </c>
      <c r="C12" s="145">
        <v>1142</v>
      </c>
      <c r="D12" s="146">
        <v>48</v>
      </c>
      <c r="E12" s="147" t="s">
        <v>77</v>
      </c>
      <c r="F12" s="148">
        <v>200</v>
      </c>
      <c r="G12" s="149">
        <v>85</v>
      </c>
      <c r="H12" s="149">
        <v>40</v>
      </c>
      <c r="I12" s="149">
        <v>45</v>
      </c>
      <c r="J12" s="140">
        <f>I12+H12+F12</f>
        <v>285</v>
      </c>
      <c r="K12" s="148">
        <v>1200</v>
      </c>
      <c r="L12" s="149" t="s">
        <v>78</v>
      </c>
      <c r="M12" s="100" t="s">
        <v>79</v>
      </c>
      <c r="N12" s="150" t="s">
        <v>80</v>
      </c>
      <c r="O12" s="90" t="s">
        <v>81</v>
      </c>
      <c r="P12" s="98" t="s">
        <v>53</v>
      </c>
      <c r="Q12" s="185" t="s">
        <v>82</v>
      </c>
      <c r="R12" s="89"/>
    </row>
    <row r="13" spans="1:18" s="17" customFormat="1" ht="31.2" x14ac:dyDescent="0.3">
      <c r="A13" s="186"/>
      <c r="B13" s="151" t="s">
        <v>76</v>
      </c>
      <c r="C13" s="152">
        <v>228</v>
      </c>
      <c r="D13" s="153">
        <v>215</v>
      </c>
      <c r="E13" s="154" t="s">
        <v>83</v>
      </c>
      <c r="F13" s="155">
        <v>200</v>
      </c>
      <c r="G13" s="156">
        <v>85</v>
      </c>
      <c r="H13" s="156">
        <v>40</v>
      </c>
      <c r="I13" s="156">
        <v>45</v>
      </c>
      <c r="J13" s="155">
        <f>I13+H13+F13</f>
        <v>285</v>
      </c>
      <c r="K13" s="155">
        <v>1200</v>
      </c>
      <c r="L13" s="156"/>
      <c r="M13" s="209" t="s">
        <v>79</v>
      </c>
      <c r="N13" s="157"/>
      <c r="O13" s="64" t="s">
        <v>84</v>
      </c>
      <c r="P13" s="188" t="s">
        <v>53</v>
      </c>
      <c r="Q13" s="190" t="s">
        <v>82</v>
      </c>
      <c r="R13" s="89"/>
    </row>
    <row r="14" spans="1:18" s="17" customFormat="1" ht="31.2" x14ac:dyDescent="0.3">
      <c r="A14" s="75"/>
      <c r="B14" s="82"/>
      <c r="C14" s="142" t="s">
        <v>85</v>
      </c>
      <c r="D14" s="158"/>
      <c r="E14" s="159"/>
      <c r="F14" s="160"/>
      <c r="G14" s="161"/>
      <c r="H14" s="161"/>
      <c r="I14" s="161"/>
      <c r="J14" s="161"/>
      <c r="K14" s="160"/>
      <c r="L14" s="208"/>
      <c r="M14" s="207"/>
      <c r="N14" s="85"/>
      <c r="O14" s="75"/>
      <c r="P14" s="189"/>
      <c r="Q14" s="189"/>
      <c r="R14" s="89"/>
    </row>
    <row r="15" spans="1:18" ht="28.8" x14ac:dyDescent="0.3">
      <c r="A15" s="59" t="s">
        <v>86</v>
      </c>
      <c r="B15" s="60" t="s">
        <v>87</v>
      </c>
      <c r="C15" s="61">
        <v>190</v>
      </c>
      <c r="D15" s="61" t="s">
        <v>88</v>
      </c>
      <c r="E15" s="61" t="s">
        <v>88</v>
      </c>
      <c r="F15" s="60">
        <v>55000</v>
      </c>
      <c r="G15" s="61" t="s">
        <v>88</v>
      </c>
      <c r="H15" s="61" t="s">
        <v>88</v>
      </c>
      <c r="I15" s="61">
        <v>54</v>
      </c>
      <c r="J15" s="61" t="s">
        <v>88</v>
      </c>
      <c r="K15" s="61">
        <v>1000</v>
      </c>
      <c r="L15" s="206" t="s">
        <v>88</v>
      </c>
      <c r="M15" s="210" t="s">
        <v>79</v>
      </c>
      <c r="N15" s="218" t="s">
        <v>51</v>
      </c>
      <c r="O15" s="62" t="s">
        <v>81</v>
      </c>
      <c r="P15" s="41"/>
      <c r="Q15" s="187"/>
    </row>
    <row r="16" spans="1:18" x14ac:dyDescent="0.3">
      <c r="A16" s="211" t="s">
        <v>88</v>
      </c>
      <c r="B16" s="212" t="s">
        <v>88</v>
      </c>
      <c r="C16" s="212" t="s">
        <v>88</v>
      </c>
      <c r="D16" s="212" t="s">
        <v>88</v>
      </c>
      <c r="E16" s="212" t="s">
        <v>88</v>
      </c>
      <c r="F16" s="213" t="s">
        <v>88</v>
      </c>
      <c r="G16" s="212" t="s">
        <v>88</v>
      </c>
      <c r="H16" s="212" t="s">
        <v>88</v>
      </c>
      <c r="I16" s="212" t="s">
        <v>88</v>
      </c>
      <c r="J16" s="212" t="s">
        <v>88</v>
      </c>
      <c r="K16" s="212" t="s">
        <v>88</v>
      </c>
      <c r="L16" s="214" t="s">
        <v>88</v>
      </c>
      <c r="M16" s="219" t="s">
        <v>88</v>
      </c>
      <c r="N16" s="220" t="s">
        <v>88</v>
      </c>
      <c r="O16" s="215" t="s">
        <v>84</v>
      </c>
      <c r="P16" s="216"/>
      <c r="Q16" s="217"/>
    </row>
    <row r="17" spans="1:8" ht="15.6" x14ac:dyDescent="0.3">
      <c r="A17" s="205"/>
      <c r="E17" s="6"/>
      <c r="H17" s="7"/>
    </row>
    <row r="18" spans="1:8" x14ac:dyDescent="0.3">
      <c r="E18" s="6"/>
      <c r="G18" s="7"/>
      <c r="H18" s="7"/>
    </row>
    <row r="19" spans="1:8" x14ac:dyDescent="0.3">
      <c r="E19" s="6"/>
    </row>
  </sheetData>
  <mergeCells count="1">
    <mergeCell ref="M9:M11"/>
  </mergeCells>
  <hyperlinks>
    <hyperlink ref="O4" r:id="rId1" xr:uid="{84DBB6F9-A3AD-4F2D-B0A1-8BFBA4E847B6}"/>
    <hyperlink ref="O6" r:id="rId2" xr:uid="{B2A55346-02BC-4355-B332-007E7A795FA6}"/>
    <hyperlink ref="O10" r:id="rId3" xr:uid="{5E4D70C0-092D-45D9-A1A1-BE7FCB84F7FC}"/>
    <hyperlink ref="O13" r:id="rId4" xr:uid="{3B8FC789-B195-4F53-BC49-CFE4E7E6B401}"/>
    <hyperlink ref="O16" r:id="rId5" xr:uid="{5AF1A158-EC54-45EE-874F-0BB6F80CD368}"/>
    <hyperlink ref="Q3" r:id="rId6" xr:uid="{79DD22D8-E5FA-4732-B38D-DCB04F03CCAC}"/>
    <hyperlink ref="Q5" r:id="rId7" xr:uid="{9BAAAEEB-A4C4-4F91-8AE2-A69E00EF014F}"/>
    <hyperlink ref="Q12" r:id="rId8" xr:uid="{BEEE9709-26E6-4F10-9315-EAD3E3990BB5}"/>
    <hyperlink ref="Q13" r:id="rId9" xr:uid="{22DABD61-85DE-4FA9-A4A5-FF4C959B4145}"/>
  </hyperlinks>
  <pageMargins left="0.70866141732283472" right="0.70866141732283472" top="0.74803149606299213" bottom="0.74803149606299213" header="0.31496062992125984" footer="0.31496062992125984"/>
  <pageSetup paperSize="9" scale="37" orientation="landscape" r:id="rId10"/>
  <drawing r:id="rId11"/>
  <legacyDrawing r:id="rId1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5CAFE-01BF-4264-96FD-CA164B3FA25C}">
  <sheetPr>
    <pageSetUpPr fitToPage="1"/>
  </sheetPr>
  <dimension ref="A1:N10"/>
  <sheetViews>
    <sheetView showGridLines="0" topLeftCell="B1" zoomScale="93" zoomScaleNormal="93" workbookViewId="0">
      <selection activeCell="M1" sqref="M1:N1"/>
    </sheetView>
  </sheetViews>
  <sheetFormatPr defaultColWidth="8.6640625" defaultRowHeight="14.4" x14ac:dyDescent="0.3"/>
  <cols>
    <col min="1" max="1" width="39.33203125" customWidth="1"/>
    <col min="2" max="2" width="29.33203125" customWidth="1"/>
    <col min="3" max="3" width="27.33203125" customWidth="1"/>
    <col min="4" max="4" width="14.6640625" customWidth="1"/>
    <col min="5" max="5" width="14.88671875" customWidth="1"/>
    <col min="6" max="6" width="17.33203125" customWidth="1"/>
    <col min="7" max="7" width="17.44140625" customWidth="1"/>
    <col min="8" max="8" width="18.33203125" customWidth="1"/>
    <col min="9" max="9" width="18" customWidth="1"/>
    <col min="10" max="10" width="18.33203125" customWidth="1"/>
    <col min="11" max="11" width="14.33203125" customWidth="1"/>
    <col min="12" max="12" width="17.33203125" customWidth="1"/>
    <col min="14" max="14" width="16.5546875" customWidth="1"/>
  </cols>
  <sheetData>
    <row r="1" spans="1:14" ht="88.95" customHeight="1" x14ac:dyDescent="0.3">
      <c r="M1" s="230" t="s">
        <v>0</v>
      </c>
      <c r="N1" s="230"/>
    </row>
    <row r="2" spans="1:14" s="17" customFormat="1" ht="47.4" thickBot="1" x14ac:dyDescent="0.35">
      <c r="A2" s="10" t="s">
        <v>1</v>
      </c>
      <c r="B2" s="10" t="s">
        <v>2</v>
      </c>
      <c r="C2" s="10" t="s">
        <v>37</v>
      </c>
      <c r="D2" s="10" t="s">
        <v>38</v>
      </c>
      <c r="E2" s="10" t="s">
        <v>39</v>
      </c>
      <c r="F2" s="10" t="s">
        <v>40</v>
      </c>
      <c r="G2" s="10" t="s">
        <v>41</v>
      </c>
      <c r="H2" s="10" t="s">
        <v>42</v>
      </c>
      <c r="I2" s="10" t="s">
        <v>43</v>
      </c>
      <c r="J2" s="10" t="s">
        <v>44</v>
      </c>
      <c r="K2" s="10" t="s">
        <v>46</v>
      </c>
      <c r="L2" s="10" t="s">
        <v>48</v>
      </c>
      <c r="M2" s="10" t="s">
        <v>7</v>
      </c>
      <c r="N2" s="10" t="s">
        <v>6</v>
      </c>
    </row>
    <row r="3" spans="1:14" s="17" customFormat="1" ht="15.6" x14ac:dyDescent="0.3">
      <c r="A3" s="13" t="s">
        <v>89</v>
      </c>
      <c r="B3" s="19" t="s">
        <v>90</v>
      </c>
      <c r="C3" s="20">
        <v>20</v>
      </c>
      <c r="D3" s="31">
        <v>4</v>
      </c>
      <c r="E3" s="20">
        <v>1</v>
      </c>
      <c r="F3" s="173">
        <v>11304</v>
      </c>
      <c r="G3" s="173">
        <v>2261</v>
      </c>
      <c r="H3" s="173">
        <v>1630</v>
      </c>
      <c r="I3" s="173">
        <v>191</v>
      </c>
      <c r="J3" s="173">
        <f>+F3+G3+H3+I3</f>
        <v>15386</v>
      </c>
      <c r="K3" s="173">
        <v>1836</v>
      </c>
      <c r="L3" s="173" t="s">
        <v>91</v>
      </c>
      <c r="M3" s="173" t="s">
        <v>92</v>
      </c>
      <c r="N3" s="173"/>
    </row>
    <row r="4" spans="1:14" s="17" customFormat="1" ht="16.2" thickBot="1" x14ac:dyDescent="0.35">
      <c r="A4" s="82"/>
      <c r="B4" s="82"/>
      <c r="C4" s="87"/>
      <c r="D4" s="87"/>
      <c r="E4" s="87"/>
      <c r="F4" s="87"/>
      <c r="G4" s="82"/>
      <c r="H4" s="82"/>
      <c r="I4" s="82"/>
      <c r="J4" s="82"/>
      <c r="K4" s="82"/>
      <c r="L4" s="82"/>
      <c r="M4" s="82" t="s">
        <v>93</v>
      </c>
      <c r="N4" s="82"/>
    </row>
    <row r="5" spans="1:14" s="17" customFormat="1" ht="15.6" x14ac:dyDescent="0.3">
      <c r="A5" s="36"/>
      <c r="B5" s="37"/>
      <c r="C5" s="38"/>
      <c r="D5" s="39"/>
      <c r="E5" s="37"/>
      <c r="F5" s="37"/>
      <c r="G5" s="89"/>
      <c r="H5" s="89"/>
      <c r="I5" s="89"/>
      <c r="J5" s="89"/>
      <c r="K5" s="89"/>
      <c r="L5" s="89"/>
      <c r="M5" s="89"/>
      <c r="N5" s="89"/>
    </row>
    <row r="6" spans="1:14" s="17" customFormat="1" ht="15.6" x14ac:dyDescent="0.3">
      <c r="A6" s="36"/>
      <c r="B6" s="37"/>
      <c r="C6" s="38"/>
      <c r="D6" s="39"/>
      <c r="E6" s="37"/>
      <c r="F6" s="37"/>
      <c r="G6" s="89"/>
      <c r="H6" s="89"/>
      <c r="I6" s="89"/>
      <c r="J6" s="89"/>
      <c r="K6" s="89"/>
      <c r="L6" s="89"/>
      <c r="M6" s="89"/>
      <c r="N6" s="89"/>
    </row>
    <row r="7" spans="1:14" s="17" customFormat="1" ht="15.6" x14ac:dyDescent="0.3">
      <c r="A7" s="89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</row>
    <row r="8" spans="1:14" s="17" customFormat="1" ht="15.6" x14ac:dyDescent="0.3">
      <c r="A8" s="89" t="s">
        <v>36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</row>
    <row r="9" spans="1:14" s="17" customFormat="1" ht="15.6" x14ac:dyDescent="0.3">
      <c r="A9" s="89"/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</row>
    <row r="10" spans="1:14" s="17" customFormat="1" ht="15.6" x14ac:dyDescent="0.3">
      <c r="A10" s="89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</row>
  </sheetData>
  <mergeCells count="1">
    <mergeCell ref="M1:N1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0E999-BD08-4B09-8A5F-8DCAB4F8B2F7}">
  <sheetPr>
    <pageSetUpPr fitToPage="1"/>
  </sheetPr>
  <dimension ref="A1:H21"/>
  <sheetViews>
    <sheetView showGridLines="0" zoomScale="93" zoomScaleNormal="93" workbookViewId="0">
      <selection activeCell="G1" sqref="G1"/>
    </sheetView>
  </sheetViews>
  <sheetFormatPr defaultColWidth="8.6640625" defaultRowHeight="14.4" x14ac:dyDescent="0.3"/>
  <cols>
    <col min="1" max="1" width="39.33203125" customWidth="1"/>
    <col min="2" max="2" width="29.33203125" customWidth="1"/>
    <col min="3" max="3" width="27.33203125" customWidth="1"/>
    <col min="4" max="4" width="31.6640625" customWidth="1"/>
    <col min="5" max="5" width="39.33203125" customWidth="1"/>
    <col min="6" max="6" width="29.44140625" customWidth="1"/>
    <col min="7" max="7" width="45.44140625" customWidth="1"/>
  </cols>
  <sheetData>
    <row r="1" spans="1:8" ht="88.95" customHeight="1" x14ac:dyDescent="0.3">
      <c r="G1" s="222" t="s">
        <v>0</v>
      </c>
      <c r="H1" s="222"/>
    </row>
    <row r="2" spans="1:8" s="17" customFormat="1" ht="15.6" x14ac:dyDescent="0.3">
      <c r="A2" s="1" t="s">
        <v>94</v>
      </c>
      <c r="B2" s="2" t="s">
        <v>2</v>
      </c>
      <c r="C2" s="2" t="s">
        <v>95</v>
      </c>
      <c r="D2" s="2" t="s">
        <v>96</v>
      </c>
      <c r="E2" s="4" t="s">
        <v>6</v>
      </c>
      <c r="F2" s="5" t="s">
        <v>7</v>
      </c>
      <c r="G2" s="5" t="s">
        <v>8</v>
      </c>
      <c r="H2" s="89"/>
    </row>
    <row r="3" spans="1:8" s="17" customFormat="1" ht="31.2" x14ac:dyDescent="0.3">
      <c r="A3" s="13" t="s">
        <v>97</v>
      </c>
      <c r="B3" s="19" t="s">
        <v>98</v>
      </c>
      <c r="C3" s="20" t="s">
        <v>99</v>
      </c>
      <c r="D3" s="31" t="s">
        <v>100</v>
      </c>
      <c r="E3" s="20" t="s">
        <v>101</v>
      </c>
      <c r="F3" s="21" t="s">
        <v>102</v>
      </c>
      <c r="G3" s="174" t="s">
        <v>103</v>
      </c>
      <c r="H3" s="89"/>
    </row>
    <row r="4" spans="1:8" s="17" customFormat="1" ht="31.2" x14ac:dyDescent="0.3">
      <c r="A4" s="22" t="s">
        <v>104</v>
      </c>
      <c r="B4" s="69"/>
      <c r="C4" s="63">
        <v>29626</v>
      </c>
      <c r="D4" s="84">
        <f>C4*0.5</f>
        <v>14813</v>
      </c>
      <c r="E4" s="23" t="s">
        <v>105</v>
      </c>
      <c r="F4" s="24" t="s">
        <v>106</v>
      </c>
      <c r="G4" s="175" t="s">
        <v>88</v>
      </c>
      <c r="H4" s="89"/>
    </row>
    <row r="5" spans="1:8" s="17" customFormat="1" ht="15.6" x14ac:dyDescent="0.3">
      <c r="A5" s="22" t="s">
        <v>107</v>
      </c>
      <c r="B5" s="69"/>
      <c r="C5" s="63">
        <v>36185</v>
      </c>
      <c r="D5" s="84">
        <f t="shared" ref="D5:D6" si="0">C5*0.5</f>
        <v>18092.5</v>
      </c>
      <c r="E5" s="23"/>
      <c r="F5" s="24"/>
      <c r="G5" s="175" t="s">
        <v>88</v>
      </c>
      <c r="H5" s="89"/>
    </row>
    <row r="6" spans="1:8" s="17" customFormat="1" ht="15.6" x14ac:dyDescent="0.3">
      <c r="A6" s="22" t="s">
        <v>108</v>
      </c>
      <c r="B6" s="69"/>
      <c r="C6" s="63">
        <v>39940</v>
      </c>
      <c r="D6" s="84">
        <f t="shared" si="0"/>
        <v>19970</v>
      </c>
      <c r="E6" s="23"/>
      <c r="F6" s="24"/>
      <c r="G6" s="175" t="s">
        <v>88</v>
      </c>
      <c r="H6" s="89"/>
    </row>
    <row r="7" spans="1:8" s="17" customFormat="1" ht="15.6" x14ac:dyDescent="0.3">
      <c r="A7" s="15" t="s">
        <v>109</v>
      </c>
      <c r="B7" s="69"/>
      <c r="C7" s="85"/>
      <c r="D7" s="85"/>
      <c r="E7" s="85"/>
      <c r="F7" s="86"/>
      <c r="G7" s="176" t="s">
        <v>88</v>
      </c>
      <c r="H7" s="89"/>
    </row>
    <row r="8" spans="1:8" s="17" customFormat="1" ht="15.6" x14ac:dyDescent="0.3">
      <c r="A8" s="69"/>
      <c r="B8" s="82"/>
      <c r="C8" s="87"/>
      <c r="D8" s="87"/>
      <c r="E8" s="87"/>
      <c r="F8" s="87"/>
      <c r="G8" s="177" t="s">
        <v>88</v>
      </c>
      <c r="H8" s="89"/>
    </row>
    <row r="9" spans="1:8" s="17" customFormat="1" ht="31.2" x14ac:dyDescent="0.3">
      <c r="A9" s="25" t="s">
        <v>110</v>
      </c>
      <c r="B9" s="26" t="s">
        <v>111</v>
      </c>
      <c r="C9" s="26" t="s">
        <v>112</v>
      </c>
      <c r="D9" s="26" t="s">
        <v>100</v>
      </c>
      <c r="E9" s="21" t="s">
        <v>113</v>
      </c>
      <c r="F9" s="21" t="s">
        <v>102</v>
      </c>
      <c r="G9" s="178" t="s">
        <v>114</v>
      </c>
      <c r="H9" s="89"/>
    </row>
    <row r="10" spans="1:8" s="17" customFormat="1" ht="15.6" x14ac:dyDescent="0.3">
      <c r="A10" s="27" t="s">
        <v>108</v>
      </c>
      <c r="B10" s="28" t="s">
        <v>88</v>
      </c>
      <c r="C10" s="34">
        <v>18890</v>
      </c>
      <c r="D10" s="32">
        <v>9445</v>
      </c>
      <c r="E10" s="28" t="s">
        <v>88</v>
      </c>
      <c r="F10" s="24" t="s">
        <v>106</v>
      </c>
      <c r="G10" s="176" t="s">
        <v>88</v>
      </c>
      <c r="H10" s="89"/>
    </row>
    <row r="11" spans="1:8" s="17" customFormat="1" ht="15.6" x14ac:dyDescent="0.3">
      <c r="A11" s="27" t="s">
        <v>115</v>
      </c>
      <c r="B11" s="28"/>
      <c r="C11" s="34">
        <v>14854</v>
      </c>
      <c r="D11" s="32">
        <v>7300</v>
      </c>
      <c r="E11" s="28"/>
      <c r="F11" s="24"/>
      <c r="G11" s="176" t="s">
        <v>88</v>
      </c>
      <c r="H11" s="89"/>
    </row>
    <row r="12" spans="1:8" s="17" customFormat="1" ht="15.6" x14ac:dyDescent="0.3">
      <c r="A12" s="27" t="s">
        <v>116</v>
      </c>
      <c r="B12" s="28" t="s">
        <v>88</v>
      </c>
      <c r="C12" s="34">
        <v>42978</v>
      </c>
      <c r="D12" s="32">
        <v>21489</v>
      </c>
      <c r="E12" s="28" t="s">
        <v>88</v>
      </c>
      <c r="F12" s="28" t="s">
        <v>88</v>
      </c>
      <c r="G12" s="175" t="s">
        <v>88</v>
      </c>
      <c r="H12" s="89"/>
    </row>
    <row r="13" spans="1:8" s="17" customFormat="1" ht="15.6" x14ac:dyDescent="0.3">
      <c r="A13" s="27" t="s">
        <v>117</v>
      </c>
      <c r="B13" s="28" t="s">
        <v>88</v>
      </c>
      <c r="C13" s="34">
        <v>14556</v>
      </c>
      <c r="D13" s="32">
        <v>7278</v>
      </c>
      <c r="E13" s="28" t="s">
        <v>88</v>
      </c>
      <c r="F13" s="28"/>
      <c r="G13" s="176" t="s">
        <v>88</v>
      </c>
      <c r="H13" s="89"/>
    </row>
    <row r="14" spans="1:8" s="17" customFormat="1" ht="15.6" x14ac:dyDescent="0.3">
      <c r="A14" s="27" t="s">
        <v>118</v>
      </c>
      <c r="B14" s="28" t="s">
        <v>88</v>
      </c>
      <c r="C14" s="34">
        <v>23879</v>
      </c>
      <c r="D14" s="32">
        <v>11940</v>
      </c>
      <c r="E14" s="28" t="s">
        <v>88</v>
      </c>
      <c r="F14" s="28"/>
      <c r="G14" s="176" t="s">
        <v>88</v>
      </c>
      <c r="H14" s="89"/>
    </row>
    <row r="15" spans="1:8" s="17" customFormat="1" ht="15.6" x14ac:dyDescent="0.3">
      <c r="A15" s="29" t="s">
        <v>104</v>
      </c>
      <c r="B15" s="30" t="s">
        <v>88</v>
      </c>
      <c r="C15" s="35">
        <v>35869</v>
      </c>
      <c r="D15" s="33">
        <v>17935</v>
      </c>
      <c r="E15" s="30" t="s">
        <v>88</v>
      </c>
      <c r="F15" s="30" t="s">
        <v>88</v>
      </c>
      <c r="G15" s="177" t="s">
        <v>88</v>
      </c>
      <c r="H15" s="89"/>
    </row>
    <row r="16" spans="1:8" s="17" customFormat="1" ht="15.6" x14ac:dyDescent="0.3">
      <c r="A16" s="36"/>
      <c r="B16" s="37"/>
      <c r="C16" s="38"/>
      <c r="D16" s="39"/>
      <c r="E16" s="37"/>
      <c r="F16" s="37"/>
      <c r="G16" s="89"/>
      <c r="H16" s="89"/>
    </row>
    <row r="17" spans="1:6" s="17" customFormat="1" ht="15.6" x14ac:dyDescent="0.3">
      <c r="A17" s="36"/>
      <c r="B17" s="37"/>
      <c r="C17" s="38"/>
      <c r="D17" s="39"/>
      <c r="E17" s="37"/>
      <c r="F17" s="37"/>
    </row>
    <row r="18" spans="1:6" s="17" customFormat="1" ht="15.6" x14ac:dyDescent="0.3">
      <c r="A18" s="89"/>
      <c r="B18" s="89"/>
      <c r="C18" s="89"/>
      <c r="D18" s="89"/>
      <c r="E18" s="89"/>
      <c r="F18" s="89"/>
    </row>
    <row r="19" spans="1:6" s="17" customFormat="1" ht="15.6" x14ac:dyDescent="0.3">
      <c r="A19" s="89" t="s">
        <v>36</v>
      </c>
      <c r="B19" s="89"/>
      <c r="C19" s="89"/>
      <c r="D19" s="89"/>
      <c r="E19" s="89"/>
      <c r="F19" s="89"/>
    </row>
    <row r="20" spans="1:6" s="17" customFormat="1" ht="15.6" x14ac:dyDescent="0.3">
      <c r="A20" s="89"/>
      <c r="B20" s="89"/>
      <c r="C20" s="89"/>
      <c r="D20" s="89"/>
      <c r="E20" s="89"/>
      <c r="F20" s="89"/>
    </row>
    <row r="21" spans="1:6" s="17" customFormat="1" ht="15.6" x14ac:dyDescent="0.3">
      <c r="A21" s="89"/>
      <c r="B21" s="89"/>
      <c r="C21" s="89"/>
      <c r="D21" s="89"/>
      <c r="E21" s="89"/>
      <c r="F21" s="89"/>
    </row>
  </sheetData>
  <hyperlinks>
    <hyperlink ref="G3" r:id="rId1" xr:uid="{CE1CACC1-6530-442A-9D5D-E8CD44E4CD04}"/>
    <hyperlink ref="G9" r:id="rId2" xr:uid="{57DC9D13-C2D1-4256-991C-5528645AB5FC}"/>
  </hyperlinks>
  <pageMargins left="0.70866141732283472" right="0.70866141732283472" top="0.74803149606299213" bottom="0.74803149606299213" header="0.31496062992125984" footer="0.31496062992125984"/>
  <pageSetup paperSize="9" scale="52" orientation="landscape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68CA4-0222-4BDE-AE63-99CC3A4D16F1}">
  <sheetPr>
    <pageSetUpPr fitToPage="1"/>
  </sheetPr>
  <dimension ref="A1:H33"/>
  <sheetViews>
    <sheetView showGridLines="0" zoomScale="93" zoomScaleNormal="93" workbookViewId="0">
      <selection activeCell="A5" sqref="A5"/>
    </sheetView>
  </sheetViews>
  <sheetFormatPr defaultColWidth="8.6640625" defaultRowHeight="14.4" x14ac:dyDescent="0.3"/>
  <cols>
    <col min="1" max="1" width="39.33203125" customWidth="1"/>
    <col min="2" max="2" width="37.5546875" bestFit="1" customWidth="1"/>
    <col min="3" max="3" width="27.33203125" customWidth="1"/>
    <col min="4" max="4" width="31.6640625" bestFit="1" customWidth="1"/>
    <col min="5" max="5" width="39.33203125" customWidth="1"/>
    <col min="6" max="6" width="29.44140625" customWidth="1"/>
    <col min="7" max="7" width="45.44140625" customWidth="1"/>
  </cols>
  <sheetData>
    <row r="1" spans="1:8" ht="88.95" customHeight="1" x14ac:dyDescent="0.3">
      <c r="G1" s="222" t="s">
        <v>0</v>
      </c>
      <c r="H1" s="222"/>
    </row>
    <row r="2" spans="1:8" s="17" customFormat="1" ht="16.2" thickBot="1" x14ac:dyDescent="0.35">
      <c r="A2" s="1" t="s">
        <v>94</v>
      </c>
      <c r="B2" s="2" t="s">
        <v>2</v>
      </c>
      <c r="C2" s="2" t="s">
        <v>95</v>
      </c>
      <c r="D2" s="2" t="s">
        <v>96</v>
      </c>
      <c r="E2" s="4" t="s">
        <v>6</v>
      </c>
      <c r="F2" s="5" t="s">
        <v>7</v>
      </c>
      <c r="G2" s="5" t="s">
        <v>8</v>
      </c>
      <c r="H2" s="89"/>
    </row>
    <row r="3" spans="1:8" s="71" customFormat="1" ht="31.2" x14ac:dyDescent="0.3">
      <c r="A3" s="11" t="s">
        <v>119</v>
      </c>
      <c r="B3" s="90"/>
      <c r="C3" s="70"/>
      <c r="D3" s="91" t="s">
        <v>100</v>
      </c>
      <c r="E3" s="90" t="s">
        <v>120</v>
      </c>
      <c r="F3" s="194" t="s">
        <v>121</v>
      </c>
      <c r="G3" s="174" t="s">
        <v>122</v>
      </c>
      <c r="H3" s="204"/>
    </row>
    <row r="4" spans="1:8" s="17" customFormat="1" ht="15.6" x14ac:dyDescent="0.3">
      <c r="A4" s="68"/>
      <c r="B4" s="69"/>
      <c r="C4" s="92"/>
      <c r="D4" s="93"/>
      <c r="E4" s="14"/>
      <c r="F4" s="195" t="s">
        <v>123</v>
      </c>
      <c r="G4" s="176" t="s">
        <v>88</v>
      </c>
      <c r="H4" s="89"/>
    </row>
    <row r="5" spans="1:8" s="17" customFormat="1" ht="15.6" x14ac:dyDescent="0.3">
      <c r="A5" s="68" t="s">
        <v>124</v>
      </c>
      <c r="B5" s="69" t="s">
        <v>125</v>
      </c>
      <c r="C5" s="92">
        <v>6043</v>
      </c>
      <c r="D5" s="93">
        <f>C5*0.6</f>
        <v>3625.7999999999997</v>
      </c>
      <c r="E5" s="14"/>
      <c r="F5" s="196" t="s">
        <v>126</v>
      </c>
      <c r="G5" s="176" t="s">
        <v>88</v>
      </c>
      <c r="H5" s="89"/>
    </row>
    <row r="6" spans="1:8" s="17" customFormat="1" ht="15.6" x14ac:dyDescent="0.3">
      <c r="A6" s="68" t="s">
        <v>127</v>
      </c>
      <c r="B6" s="69" t="s">
        <v>128</v>
      </c>
      <c r="C6" s="92">
        <v>13120</v>
      </c>
      <c r="D6" s="93">
        <f>C6*0.6</f>
        <v>7872</v>
      </c>
      <c r="E6" s="14"/>
      <c r="F6" s="196"/>
      <c r="G6" s="176" t="s">
        <v>88</v>
      </c>
      <c r="H6" s="89"/>
    </row>
    <row r="7" spans="1:8" s="17" customFormat="1" ht="16.2" thickBot="1" x14ac:dyDescent="0.35">
      <c r="A7" s="75"/>
      <c r="B7" s="82"/>
      <c r="C7" s="94"/>
      <c r="D7" s="72"/>
      <c r="E7" s="16"/>
      <c r="F7" s="96"/>
      <c r="G7" s="177" t="s">
        <v>88</v>
      </c>
      <c r="H7" s="89"/>
    </row>
    <row r="8" spans="1:8" s="17" customFormat="1" ht="15.6" x14ac:dyDescent="0.3">
      <c r="A8" s="1" t="s">
        <v>94</v>
      </c>
      <c r="B8" s="2" t="s">
        <v>2</v>
      </c>
      <c r="C8" s="2" t="s">
        <v>129</v>
      </c>
      <c r="D8" s="2" t="s">
        <v>130</v>
      </c>
      <c r="E8" s="4" t="s">
        <v>6</v>
      </c>
      <c r="F8" s="5" t="s">
        <v>7</v>
      </c>
      <c r="G8" s="199" t="s">
        <v>8</v>
      </c>
      <c r="H8" s="89"/>
    </row>
    <row r="9" spans="1:8" s="17" customFormat="1" ht="15.6" x14ac:dyDescent="0.3">
      <c r="A9" s="68"/>
      <c r="B9" s="80"/>
      <c r="C9" s="92"/>
      <c r="D9" s="37"/>
      <c r="E9" s="14"/>
      <c r="F9" s="80"/>
      <c r="G9" s="176" t="s">
        <v>88</v>
      </c>
      <c r="H9" s="89"/>
    </row>
    <row r="10" spans="1:8" s="17" customFormat="1" ht="15.6" x14ac:dyDescent="0.3">
      <c r="A10" s="95" t="s">
        <v>131</v>
      </c>
      <c r="B10" s="80"/>
      <c r="C10" s="92"/>
      <c r="D10" s="37"/>
      <c r="E10" s="14"/>
      <c r="F10" s="80" t="s">
        <v>132</v>
      </c>
      <c r="G10" s="178" t="s">
        <v>133</v>
      </c>
      <c r="H10" s="89"/>
    </row>
    <row r="11" spans="1:8" s="17" customFormat="1" ht="15.6" x14ac:dyDescent="0.3">
      <c r="A11" s="68"/>
      <c r="B11" s="80"/>
      <c r="C11" s="92"/>
      <c r="D11" s="37"/>
      <c r="E11" s="14"/>
      <c r="F11" s="80"/>
      <c r="G11" s="176" t="s">
        <v>88</v>
      </c>
      <c r="H11" s="89"/>
    </row>
    <row r="12" spans="1:8" s="17" customFormat="1" ht="15.6" x14ac:dyDescent="0.3">
      <c r="A12" s="68" t="s">
        <v>31</v>
      </c>
      <c r="B12" s="80" t="s">
        <v>134</v>
      </c>
      <c r="C12" s="92">
        <v>667</v>
      </c>
      <c r="D12" s="81">
        <f>1217-C12</f>
        <v>550</v>
      </c>
      <c r="E12" s="14" t="s">
        <v>135</v>
      </c>
      <c r="F12" s="197" t="s">
        <v>136</v>
      </c>
      <c r="G12" s="176" t="s">
        <v>88</v>
      </c>
      <c r="H12" s="89"/>
    </row>
    <row r="13" spans="1:8" s="17" customFormat="1" ht="15.6" x14ac:dyDescent="0.3">
      <c r="A13" s="68" t="s">
        <v>33</v>
      </c>
      <c r="B13" s="80" t="s">
        <v>134</v>
      </c>
      <c r="C13" s="92">
        <v>588</v>
      </c>
      <c r="D13" s="81">
        <f>1020-C13</f>
        <v>432</v>
      </c>
      <c r="E13" s="14" t="s">
        <v>135</v>
      </c>
      <c r="F13" s="198" t="s">
        <v>137</v>
      </c>
      <c r="G13" s="176" t="s">
        <v>88</v>
      </c>
      <c r="H13" s="89"/>
    </row>
    <row r="14" spans="1:8" s="17" customFormat="1" ht="15.6" x14ac:dyDescent="0.3">
      <c r="A14" s="68" t="s">
        <v>34</v>
      </c>
      <c r="B14" s="80" t="s">
        <v>134</v>
      </c>
      <c r="C14" s="92">
        <v>588</v>
      </c>
      <c r="D14" s="81">
        <f>1017-C14</f>
        <v>429</v>
      </c>
      <c r="E14" s="14" t="s">
        <v>135</v>
      </c>
      <c r="F14" s="80"/>
      <c r="G14" s="176" t="s">
        <v>88</v>
      </c>
      <c r="H14" s="89"/>
    </row>
    <row r="15" spans="1:8" s="17" customFormat="1" ht="15.6" x14ac:dyDescent="0.3">
      <c r="A15" s="68" t="s">
        <v>138</v>
      </c>
      <c r="B15" s="80" t="s">
        <v>134</v>
      </c>
      <c r="C15" s="92">
        <v>590</v>
      </c>
      <c r="D15" s="81">
        <f>1048-C15</f>
        <v>458</v>
      </c>
      <c r="E15" s="14" t="s">
        <v>135</v>
      </c>
      <c r="F15" s="80"/>
      <c r="G15" s="176" t="s">
        <v>88</v>
      </c>
      <c r="H15" s="89"/>
    </row>
    <row r="16" spans="1:8" s="17" customFormat="1" ht="15.6" x14ac:dyDescent="0.3">
      <c r="A16" s="68" t="s">
        <v>139</v>
      </c>
      <c r="B16" s="80" t="s">
        <v>134</v>
      </c>
      <c r="C16" s="92">
        <v>588</v>
      </c>
      <c r="D16" s="81">
        <f>1018-C16</f>
        <v>430</v>
      </c>
      <c r="E16" s="14" t="s">
        <v>135</v>
      </c>
      <c r="F16" s="80"/>
      <c r="G16" s="176" t="s">
        <v>88</v>
      </c>
      <c r="H16" s="89"/>
    </row>
    <row r="17" spans="1:7" s="17" customFormat="1" ht="15.6" x14ac:dyDescent="0.3">
      <c r="A17" s="68" t="s">
        <v>140</v>
      </c>
      <c r="B17" s="80" t="s">
        <v>134</v>
      </c>
      <c r="C17" s="92">
        <v>588</v>
      </c>
      <c r="D17" s="81">
        <f>1019-C17</f>
        <v>431</v>
      </c>
      <c r="E17" s="14" t="s">
        <v>135</v>
      </c>
      <c r="F17" s="80"/>
      <c r="G17" s="176" t="s">
        <v>88</v>
      </c>
    </row>
    <row r="18" spans="1:7" s="17" customFormat="1" ht="15.6" x14ac:dyDescent="0.3">
      <c r="A18" s="68" t="s">
        <v>141</v>
      </c>
      <c r="B18" s="80" t="s">
        <v>134</v>
      </c>
      <c r="C18" s="92">
        <v>667</v>
      </c>
      <c r="D18" s="81">
        <f>1217-C18</f>
        <v>550</v>
      </c>
      <c r="E18" s="14" t="s">
        <v>135</v>
      </c>
      <c r="F18" s="80"/>
      <c r="G18" s="176" t="s">
        <v>88</v>
      </c>
    </row>
    <row r="19" spans="1:7" s="17" customFormat="1" ht="16.2" thickBot="1" x14ac:dyDescent="0.35">
      <c r="A19" s="75"/>
      <c r="B19" s="96"/>
      <c r="C19" s="94"/>
      <c r="D19" s="77"/>
      <c r="E19" s="16"/>
      <c r="F19" s="96"/>
      <c r="G19" s="177" t="s">
        <v>88</v>
      </c>
    </row>
    <row r="20" spans="1:7" s="17" customFormat="1" ht="16.2" thickBot="1" x14ac:dyDescent="0.35">
      <c r="A20" s="1" t="s">
        <v>94</v>
      </c>
      <c r="B20" s="2" t="s">
        <v>2</v>
      </c>
      <c r="C20" s="2" t="s">
        <v>129</v>
      </c>
      <c r="D20" s="2" t="s">
        <v>130</v>
      </c>
      <c r="E20" s="4" t="s">
        <v>6</v>
      </c>
      <c r="F20" s="5" t="s">
        <v>7</v>
      </c>
      <c r="G20" s="199" t="s">
        <v>8</v>
      </c>
    </row>
    <row r="21" spans="1:7" s="17" customFormat="1" ht="15.6" x14ac:dyDescent="0.3">
      <c r="A21" s="97"/>
      <c r="B21" s="98"/>
      <c r="C21" s="99"/>
      <c r="D21" s="76"/>
      <c r="E21" s="78"/>
      <c r="F21" s="98"/>
      <c r="G21" s="200" t="s">
        <v>88</v>
      </c>
    </row>
    <row r="22" spans="1:7" s="17" customFormat="1" ht="15.6" x14ac:dyDescent="0.3">
      <c r="A22" s="95" t="s">
        <v>142</v>
      </c>
      <c r="B22" s="80"/>
      <c r="C22" s="92"/>
      <c r="D22" s="37"/>
      <c r="E22" s="14"/>
      <c r="F22" s="80" t="s">
        <v>132</v>
      </c>
      <c r="G22" s="178" t="s">
        <v>143</v>
      </c>
    </row>
    <row r="23" spans="1:7" s="17" customFormat="1" ht="15.6" x14ac:dyDescent="0.3">
      <c r="A23" s="68"/>
      <c r="B23" s="80"/>
      <c r="C23" s="92"/>
      <c r="D23" s="37"/>
      <c r="E23" s="14"/>
      <c r="F23" s="80"/>
      <c r="G23" s="176" t="s">
        <v>88</v>
      </c>
    </row>
    <row r="24" spans="1:7" s="17" customFormat="1" ht="15.6" x14ac:dyDescent="0.3">
      <c r="A24" s="68" t="s">
        <v>144</v>
      </c>
      <c r="B24" s="80" t="s">
        <v>145</v>
      </c>
      <c r="C24" s="92">
        <v>2335</v>
      </c>
      <c r="D24" s="37">
        <f>129+184</f>
        <v>313</v>
      </c>
      <c r="E24" s="14" t="s">
        <v>135</v>
      </c>
      <c r="F24" s="197" t="s">
        <v>136</v>
      </c>
      <c r="G24" s="176" t="s">
        <v>88</v>
      </c>
    </row>
    <row r="25" spans="1:7" s="17" customFormat="1" ht="15.6" x14ac:dyDescent="0.3">
      <c r="A25" s="68" t="s">
        <v>146</v>
      </c>
      <c r="B25" s="80" t="s">
        <v>145</v>
      </c>
      <c r="C25" s="92">
        <v>2314</v>
      </c>
      <c r="D25" s="37">
        <f>120+183</f>
        <v>303</v>
      </c>
      <c r="E25" s="14" t="s">
        <v>135</v>
      </c>
      <c r="F25" s="198" t="s">
        <v>137</v>
      </c>
      <c r="G25" s="176" t="s">
        <v>88</v>
      </c>
    </row>
    <row r="26" spans="1:7" s="17" customFormat="1" ht="16.2" thickBot="1" x14ac:dyDescent="0.35">
      <c r="A26" s="75" t="s">
        <v>147</v>
      </c>
      <c r="B26" s="82" t="s">
        <v>145</v>
      </c>
      <c r="C26" s="94">
        <v>2285</v>
      </c>
      <c r="D26" s="77">
        <f>128+182</f>
        <v>310</v>
      </c>
      <c r="E26" s="16" t="s">
        <v>135</v>
      </c>
      <c r="F26" s="96"/>
      <c r="G26" s="177" t="s">
        <v>88</v>
      </c>
    </row>
    <row r="27" spans="1:7" s="17" customFormat="1" ht="15.6" x14ac:dyDescent="0.3">
      <c r="A27" s="74"/>
      <c r="B27" s="89"/>
      <c r="C27" s="101"/>
      <c r="D27" s="37"/>
      <c r="E27" s="73"/>
      <c r="F27" s="89"/>
      <c r="G27" s="89"/>
    </row>
    <row r="28" spans="1:7" s="17" customFormat="1" ht="15.6" x14ac:dyDescent="0.3">
      <c r="A28" s="74"/>
      <c r="B28" s="89"/>
      <c r="C28" s="101"/>
      <c r="D28" s="37"/>
      <c r="E28" s="73"/>
      <c r="F28" s="89"/>
      <c r="G28" s="89"/>
    </row>
    <row r="29" spans="1:7" s="17" customFormat="1" ht="15.6" x14ac:dyDescent="0.3">
      <c r="A29" s="74"/>
      <c r="B29" s="89"/>
      <c r="C29" s="101"/>
      <c r="D29" s="37"/>
      <c r="E29" s="73"/>
      <c r="F29" s="89"/>
      <c r="G29" s="89"/>
    </row>
    <row r="30" spans="1:7" s="17" customFormat="1" ht="15.6" x14ac:dyDescent="0.3">
      <c r="A30" s="89"/>
      <c r="B30" s="89"/>
      <c r="C30" s="89"/>
      <c r="D30" s="89"/>
      <c r="E30" s="89"/>
      <c r="F30" s="89"/>
      <c r="G30" s="89"/>
    </row>
    <row r="31" spans="1:7" s="17" customFormat="1" ht="15.6" x14ac:dyDescent="0.3">
      <c r="A31" s="89" t="s">
        <v>36</v>
      </c>
      <c r="B31" s="89"/>
      <c r="C31" s="89"/>
      <c r="D31" s="89"/>
      <c r="E31" s="89"/>
      <c r="F31" s="89"/>
      <c r="G31" s="89"/>
    </row>
    <row r="32" spans="1:7" s="17" customFormat="1" ht="15.6" x14ac:dyDescent="0.3">
      <c r="A32" s="89"/>
      <c r="B32" s="89"/>
      <c r="C32" s="89"/>
      <c r="D32" s="89"/>
      <c r="E32" s="89"/>
      <c r="F32" s="89"/>
      <c r="G32" s="89"/>
    </row>
    <row r="33" s="17" customFormat="1" ht="15.6" x14ac:dyDescent="0.3"/>
  </sheetData>
  <phoneticPr fontId="14" type="noConversion"/>
  <hyperlinks>
    <hyperlink ref="F4" r:id="rId1" xr:uid="{EEEAF9E7-1370-47B8-B259-5E915CDF7F37}"/>
    <hyperlink ref="F12" r:id="rId2" xr:uid="{08C18AFD-9DB3-496C-9D5F-BE541B8F72AC}"/>
    <hyperlink ref="F24" r:id="rId3" xr:uid="{AC00F940-57C6-416E-84C1-B2F90706AA3C}"/>
    <hyperlink ref="G3" r:id="rId4" xr:uid="{31EA8147-F72F-4B0C-9866-DA1A3487ED36}"/>
    <hyperlink ref="G10" r:id="rId5" xr:uid="{1F62F16A-9870-4E9D-B9DC-FEC4295D9097}"/>
    <hyperlink ref="G22" r:id="rId6" xr:uid="{B03EA6F3-BB54-4465-B520-C20B66FA1399}"/>
  </hyperlinks>
  <pageMargins left="0.70866141732283472" right="0.70866141732283472" top="0.74803149606299213" bottom="0.74803149606299213" header="0.31496062992125984" footer="0.31496062992125984"/>
  <pageSetup paperSize="9" scale="50" orientation="landscape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347E9-D94D-4FB9-85EA-0ED8DF667DA2}">
  <sheetPr>
    <pageSetUpPr fitToPage="1"/>
  </sheetPr>
  <dimension ref="A1:L8"/>
  <sheetViews>
    <sheetView topLeftCell="B1" workbookViewId="0">
      <selection activeCell="K1" sqref="K1"/>
    </sheetView>
  </sheetViews>
  <sheetFormatPr defaultColWidth="8.6640625" defaultRowHeight="14.4" x14ac:dyDescent="0.3"/>
  <cols>
    <col min="1" max="1" width="22.6640625" customWidth="1"/>
    <col min="2" max="2" width="29.33203125" customWidth="1"/>
    <col min="3" max="7" width="12.6640625" customWidth="1"/>
    <col min="8" max="8" width="17.44140625" customWidth="1"/>
    <col min="9" max="9" width="28.6640625" bestFit="1" customWidth="1"/>
    <col min="10" max="10" width="28.33203125" customWidth="1"/>
    <col min="11" max="11" width="45.44140625" customWidth="1"/>
  </cols>
  <sheetData>
    <row r="1" spans="1:12" ht="88.95" customHeight="1" x14ac:dyDescent="0.3">
      <c r="K1" s="222" t="s">
        <v>0</v>
      </c>
      <c r="L1" s="222"/>
    </row>
    <row r="2" spans="1:12" s="17" customFormat="1" ht="31.2" x14ac:dyDescent="0.3">
      <c r="A2" s="44" t="s">
        <v>1</v>
      </c>
      <c r="B2" s="45" t="s">
        <v>2</v>
      </c>
      <c r="C2" s="45" t="s">
        <v>148</v>
      </c>
      <c r="D2" s="45" t="s">
        <v>149</v>
      </c>
      <c r="E2" s="46" t="s">
        <v>40</v>
      </c>
      <c r="F2" s="47" t="s">
        <v>150</v>
      </c>
      <c r="G2" s="48" t="s">
        <v>151</v>
      </c>
      <c r="H2" s="48" t="s">
        <v>152</v>
      </c>
      <c r="I2" s="48" t="s">
        <v>7</v>
      </c>
      <c r="J2" s="48" t="s">
        <v>6</v>
      </c>
      <c r="K2" s="49" t="s">
        <v>8</v>
      </c>
      <c r="L2" s="89"/>
    </row>
    <row r="3" spans="1:12" s="17" customFormat="1" ht="31.2" x14ac:dyDescent="0.3">
      <c r="A3" s="50" t="s">
        <v>153</v>
      </c>
      <c r="B3" s="144" t="s">
        <v>154</v>
      </c>
      <c r="C3" s="162">
        <v>15753</v>
      </c>
      <c r="D3" s="163">
        <v>99</v>
      </c>
      <c r="E3" s="164">
        <v>95</v>
      </c>
      <c r="F3" s="164">
        <v>3</v>
      </c>
      <c r="G3" s="164">
        <v>9.5</v>
      </c>
      <c r="H3" s="165" t="s">
        <v>155</v>
      </c>
      <c r="I3" s="88" t="s">
        <v>14</v>
      </c>
      <c r="J3" s="100" t="s">
        <v>156</v>
      </c>
      <c r="K3" s="179" t="s">
        <v>157</v>
      </c>
      <c r="L3" s="89"/>
    </row>
    <row r="4" spans="1:12" s="17" customFormat="1" ht="15.6" x14ac:dyDescent="0.3">
      <c r="A4" s="166"/>
      <c r="B4" s="69"/>
      <c r="C4" s="69"/>
      <c r="D4" s="69"/>
      <c r="E4" s="113"/>
      <c r="F4" s="69"/>
      <c r="G4" s="69"/>
      <c r="H4" s="69"/>
      <c r="I4" s="40" t="s">
        <v>21</v>
      </c>
      <c r="J4" s="18"/>
      <c r="K4" s="51"/>
      <c r="L4" s="89"/>
    </row>
    <row r="5" spans="1:12" s="17" customFormat="1" ht="15.6" x14ac:dyDescent="0.3">
      <c r="A5" s="166"/>
      <c r="B5" s="69"/>
      <c r="C5" s="69"/>
      <c r="D5" s="69"/>
      <c r="E5" s="113"/>
      <c r="F5" s="69"/>
      <c r="G5" s="69"/>
      <c r="H5" s="69"/>
      <c r="I5" s="79" t="s">
        <v>158</v>
      </c>
      <c r="J5" s="69" t="s">
        <v>159</v>
      </c>
      <c r="K5" s="167"/>
      <c r="L5" s="89"/>
    </row>
    <row r="6" spans="1:12" s="17" customFormat="1" ht="15.6" x14ac:dyDescent="0.3">
      <c r="A6" s="168"/>
      <c r="B6" s="169"/>
      <c r="C6" s="169"/>
      <c r="D6" s="169"/>
      <c r="E6" s="170"/>
      <c r="F6" s="169"/>
      <c r="G6" s="169"/>
      <c r="H6" s="169"/>
      <c r="I6" s="169"/>
      <c r="J6" s="169"/>
      <c r="K6" s="171"/>
      <c r="L6" s="89"/>
    </row>
    <row r="7" spans="1:12" s="17" customFormat="1" ht="15.6" x14ac:dyDescent="0.3">
      <c r="A7" s="89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</row>
    <row r="8" spans="1:12" s="17" customFormat="1" ht="15.6" x14ac:dyDescent="0.3">
      <c r="A8" s="89" t="s">
        <v>36</v>
      </c>
      <c r="B8" s="89"/>
      <c r="C8" s="89"/>
      <c r="D8" s="89"/>
      <c r="E8" s="172"/>
      <c r="F8" s="89"/>
      <c r="G8" s="89"/>
      <c r="H8" s="89"/>
      <c r="I8" s="89"/>
      <c r="J8" s="89"/>
      <c r="K8" s="89"/>
      <c r="L8" s="89"/>
    </row>
  </sheetData>
  <hyperlinks>
    <hyperlink ref="I4" r:id="rId1" xr:uid="{1E69CDBB-F84A-4F5E-BBA8-143CC2AABEF8}"/>
    <hyperlink ref="K3" r:id="rId2" xr:uid="{8F4CC11A-E02C-4E53-98F5-F85EDD011E61}"/>
  </hyperlinks>
  <pageMargins left="0.7" right="0.7" top="0.75" bottom="0.75" header="0.3" footer="0.3"/>
  <pageSetup paperSize="9" scale="35" orientation="portrait" r:id="rId3"/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1C01-BBDA-47BF-9218-3C40468B851C}">
  <sheetPr>
    <pageSetUpPr fitToPage="1"/>
  </sheetPr>
  <dimension ref="A1:I13"/>
  <sheetViews>
    <sheetView showGridLines="0" topLeftCell="D1" zoomScale="93" zoomScaleNormal="93" workbookViewId="0">
      <selection activeCell="H3" sqref="H3"/>
    </sheetView>
  </sheetViews>
  <sheetFormatPr defaultColWidth="8.6640625" defaultRowHeight="14.4" x14ac:dyDescent="0.3"/>
  <cols>
    <col min="1" max="1" width="22.6640625" customWidth="1"/>
    <col min="2" max="2" width="29.33203125" customWidth="1"/>
    <col min="3" max="3" width="27.33203125" customWidth="1"/>
    <col min="4" max="4" width="24.33203125" customWidth="1"/>
    <col min="5" max="5" width="10.33203125" customWidth="1"/>
    <col min="6" max="6" width="39.33203125" customWidth="1"/>
    <col min="7" max="7" width="29.44140625" customWidth="1"/>
    <col min="8" max="8" width="45.44140625" customWidth="1"/>
  </cols>
  <sheetData>
    <row r="1" spans="1:9" ht="88.95" customHeight="1" x14ac:dyDescent="0.3">
      <c r="H1" s="222" t="s">
        <v>0</v>
      </c>
      <c r="I1" s="222"/>
    </row>
    <row r="2" spans="1:9" s="17" customFormat="1" ht="15.6" x14ac:dyDescent="0.3">
      <c r="A2" s="1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4" t="s">
        <v>6</v>
      </c>
      <c r="G2" s="5" t="s">
        <v>7</v>
      </c>
      <c r="H2" s="5" t="s">
        <v>8</v>
      </c>
      <c r="I2" s="89"/>
    </row>
    <row r="3" spans="1:9" s="17" customFormat="1" ht="31.2" x14ac:dyDescent="0.3">
      <c r="A3" s="8" t="s">
        <v>160</v>
      </c>
      <c r="B3" s="144" t="s">
        <v>161</v>
      </c>
      <c r="C3" s="100" t="s">
        <v>162</v>
      </c>
      <c r="D3" s="100" t="s">
        <v>163</v>
      </c>
      <c r="E3" s="145">
        <v>748</v>
      </c>
      <c r="F3" s="100" t="s">
        <v>164</v>
      </c>
      <c r="G3" s="100" t="s">
        <v>92</v>
      </c>
      <c r="H3" s="226" t="s">
        <v>165</v>
      </c>
      <c r="I3" s="89"/>
    </row>
    <row r="4" spans="1:9" s="17" customFormat="1" ht="15.6" x14ac:dyDescent="0.3">
      <c r="A4" s="69"/>
      <c r="B4" s="69"/>
      <c r="C4" s="69"/>
      <c r="D4" s="69" t="s">
        <v>166</v>
      </c>
      <c r="E4" s="139">
        <v>118</v>
      </c>
      <c r="F4" s="69"/>
      <c r="G4" s="18" t="s">
        <v>167</v>
      </c>
      <c r="H4" s="18"/>
      <c r="I4" s="89"/>
    </row>
    <row r="5" spans="1:9" s="17" customFormat="1" ht="15.6" x14ac:dyDescent="0.3">
      <c r="A5" s="69"/>
      <c r="B5" s="69"/>
      <c r="C5" s="69"/>
      <c r="D5" s="69" t="s">
        <v>168</v>
      </c>
      <c r="E5" s="113">
        <v>8</v>
      </c>
      <c r="F5" s="69"/>
      <c r="G5" s="68" t="s">
        <v>169</v>
      </c>
      <c r="H5" s="69"/>
      <c r="I5" s="89"/>
    </row>
    <row r="6" spans="1:9" s="17" customFormat="1" ht="15.6" x14ac:dyDescent="0.3">
      <c r="A6" s="69"/>
      <c r="B6" s="69"/>
      <c r="C6" s="69"/>
      <c r="D6" s="69"/>
      <c r="E6" s="113"/>
      <c r="F6" s="69"/>
      <c r="G6" s="69"/>
      <c r="H6" s="69"/>
      <c r="I6" s="89"/>
    </row>
    <row r="7" spans="1:9" s="17" customFormat="1" ht="15.6" x14ac:dyDescent="0.3">
      <c r="A7" s="69"/>
      <c r="B7" s="69"/>
      <c r="C7" s="69"/>
      <c r="D7" s="69"/>
      <c r="E7" s="113"/>
      <c r="F7" s="69"/>
      <c r="G7" s="69"/>
      <c r="H7" s="69"/>
      <c r="I7" s="89"/>
    </row>
    <row r="8" spans="1:9" s="17" customFormat="1" ht="15.6" x14ac:dyDescent="0.3">
      <c r="A8" s="69"/>
      <c r="B8" s="69"/>
      <c r="C8" s="69"/>
      <c r="D8" s="69"/>
      <c r="E8" s="113"/>
      <c r="F8" s="69"/>
      <c r="G8" s="69"/>
      <c r="H8" s="69"/>
      <c r="I8" s="89"/>
    </row>
    <row r="9" spans="1:9" s="17" customFormat="1" ht="16.2" thickBot="1" x14ac:dyDescent="0.35">
      <c r="A9" s="82"/>
      <c r="B9" s="82"/>
      <c r="C9" s="82"/>
      <c r="D9" s="82"/>
      <c r="E9" s="114"/>
      <c r="F9" s="82"/>
      <c r="G9" s="82"/>
      <c r="H9" s="82"/>
      <c r="I9" s="89"/>
    </row>
    <row r="10" spans="1:9" s="17" customFormat="1" ht="15.6" x14ac:dyDescent="0.3">
      <c r="A10" s="89"/>
      <c r="B10" s="89"/>
      <c r="C10" s="89"/>
      <c r="D10" s="89"/>
      <c r="E10" s="89"/>
      <c r="F10" s="89"/>
      <c r="G10" s="89"/>
      <c r="H10" s="89"/>
      <c r="I10" s="89"/>
    </row>
    <row r="11" spans="1:9" s="17" customFormat="1" ht="15.6" x14ac:dyDescent="0.3">
      <c r="A11" s="89" t="s">
        <v>36</v>
      </c>
      <c r="B11" s="89"/>
      <c r="C11" s="89"/>
      <c r="D11" s="89"/>
      <c r="E11" s="89"/>
      <c r="F11" s="89"/>
      <c r="G11" s="89"/>
      <c r="H11" s="89"/>
      <c r="I11" s="89"/>
    </row>
    <row r="12" spans="1:9" s="17" customFormat="1" ht="15.6" x14ac:dyDescent="0.3">
      <c r="A12" s="89"/>
      <c r="B12" s="89"/>
      <c r="C12" s="89"/>
      <c r="D12" s="89"/>
      <c r="E12" s="89"/>
      <c r="F12" s="89"/>
      <c r="G12" s="89"/>
      <c r="H12" s="89"/>
      <c r="I12" s="89"/>
    </row>
    <row r="13" spans="1:9" s="17" customFormat="1" ht="15.6" x14ac:dyDescent="0.3">
      <c r="A13" s="89"/>
      <c r="B13" s="89"/>
      <c r="C13" s="89"/>
      <c r="D13" s="89"/>
      <c r="E13" s="89"/>
      <c r="F13" s="89"/>
      <c r="G13" s="89"/>
      <c r="H13" s="89"/>
      <c r="I13" s="89"/>
    </row>
  </sheetData>
  <hyperlinks>
    <hyperlink ref="G4" r:id="rId1" xr:uid="{A061A1DB-2DB9-4431-B0BE-09670BF172F2}"/>
    <hyperlink ref="H3" r:id="rId2" xr:uid="{A7A3A90D-B951-4F83-BE30-23501DFF2062}"/>
  </hyperlinks>
  <pageMargins left="0.70866141732283472" right="0.70866141732283472" top="0.74803149606299213" bottom="0.74803149606299213" header="0.31496062992125984" footer="0.31496062992125984"/>
  <pageSetup paperSize="9" scale="55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Gauteng Retail</vt:lpstr>
      <vt:lpstr>Gauteng Commercial</vt:lpstr>
      <vt:lpstr>Western Cape Commercial</vt:lpstr>
      <vt:lpstr>Western Cape Industrial</vt:lpstr>
      <vt:lpstr>Gauteng Industrial</vt:lpstr>
      <vt:lpstr>Gauteng Specialised</vt:lpstr>
      <vt:lpstr>Mozambique Retail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Kaylene Markley</dc:creator>
  <cp:keywords/>
  <dc:description/>
  <cp:lastModifiedBy>Kaylene Markley</cp:lastModifiedBy>
  <cp:revision/>
  <dcterms:created xsi:type="dcterms:W3CDTF">2025-03-17T06:25:34Z</dcterms:created>
  <dcterms:modified xsi:type="dcterms:W3CDTF">2026-08-05T08:43:50Z</dcterms:modified>
  <cp:category/>
  <cp:contentStatus/>
</cp:coreProperties>
</file>